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1CD6AFD9-F2DA-4BDB-AC28-D41A058C7B30}" xr6:coauthVersionLast="47" xr6:coauthVersionMax="47" xr10:uidLastSave="{00000000-0000-0000-0000-000000000000}"/>
  <bookViews>
    <workbookView xWindow="5820" yWindow="-15270" windowWidth="18465" windowHeight="12375" tabRatio="738" xr2:uid="{00000000-000D-0000-FFFF-FFFF00000000}"/>
  </bookViews>
  <sheets>
    <sheet name="Consolidated Annual" sheetId="12" r:id="rId1"/>
    <sheet name="Energy Annual" sheetId="14" r:id="rId2"/>
    <sheet name="Storage Type" sheetId="11" r:id="rId3"/>
    <sheet name="Storage Projects" sheetId="15" r:id="rId4"/>
  </sheets>
  <definedNames>
    <definedName name="A_ann" localSheetId="0">OFFSET('Consolidated Annual'!$B$2:$K$2,0,COUNTA('Consolidated Annual'!$B$2:$ZZ$2)-10,1,10)</definedName>
    <definedName name="A_ann" localSheetId="1">OFFSET('Energy Annual'!$B$2:$K$2,0,COUNTA('Energy Annual'!$B$2:$ZZ$2)-10,1,10)</definedName>
    <definedName name="A_ann">OFFSET(#REF!,0,COUNTA(#REF!)-10,1,10)</definedName>
    <definedName name="A_Consolidated_Companies">OFFSET(#REF!,0,COUNTA(#REF!)-8,1,8)</definedName>
    <definedName name="A_Consolidated_Companies__Power_MW" localSheetId="0">OFFSET('Consolidated Annual'!$B$5:$K$5,0,COUNTA('Consolidated Annual'!$B$2:$ZZ$2)-10,1,10)</definedName>
    <definedName name="A_Consolidated_Companies__Power_MW">OFFSET(#REF!,0,COUNTA(#REF!)-8,1,8)</definedName>
    <definedName name="A_Consolidated_Companies_Total" localSheetId="1">OFFSET('Energy Annual'!$B$5:$K$5,0,COUNTA('Energy Annual'!$B$2:$ZZ$2)-10,1,10)</definedName>
    <definedName name="A_Consolidated_Companies_Total">OFFSET(#REF!,0,COUNTA(#REF!)-10,1,10)</definedName>
    <definedName name="A_DR_Customer_Load__MW_">OFFSET(#REF!,0,COUNTA(#REF!)-10,1,10)</definedName>
    <definedName name="A_Hawaii_Electric_Light" localSheetId="0">OFFSET('Consolidated Annual'!$B$8:$K$8,0,COUNTA('Consolidated Annual'!$B$2:$ZZ$2)-10,1,10)</definedName>
    <definedName name="A_Hawaii_Electric_Light">OFFSET(#REF!,0,COUNTA(#REF!)-8,1,8)</definedName>
    <definedName name="A_Hawaiian_Electric" localSheetId="0">OFFSET('Consolidated Annual'!$B$6:$K$6,0,COUNTA('Consolidated Annual'!$B$2:$ZZ$2)-10,1,10)</definedName>
    <definedName name="A_Hawaiian_Electric">OFFSET(#REF!,0,COUNTA(#REF!)-8,1,8)</definedName>
    <definedName name="A_Maui_Electric" localSheetId="0">OFFSET('Consolidated Annual'!$B$7:$K$7,0,COUNTA('Consolidated Annual'!$B$2:$ZZ$2)-10,1,10)</definedName>
    <definedName name="A_Maui_Electric">OFFSET(#REF!,0,COUNTA(#REF!)-8,1,8)</definedName>
    <definedName name="A_Number_of_Events">OFFSET(#REF!,0,COUNTA(#REF!)-10,1,10)</definedName>
    <definedName name="A_Power_Purchase_Storage">OFFSET(#REF!,0,COUNTA(#REF!)-10,1,10)</definedName>
    <definedName name="A_Power_Purchase_Storage_IPP" localSheetId="1">OFFSET('Energy Annual'!$B$7:$K$7,0,COUNTA('Energy Annual'!$B$2:$ZZ$2)-10,1,10)</definedName>
    <definedName name="A_Power_Purchase_Storage_IPP">OFFSET(#REF!,0,COUNTA(#REF!)-8,1,8)</definedName>
    <definedName name="A_qtr">OFFSET(#REF!,0,COUNTA(#REF!)-8,1,8)</definedName>
    <definedName name="A_Utility_Storage" localSheetId="1">OFFSET('Energy Annual'!$B$6:$K$6,0,COUNTA('Energy Annual'!$B$2:$ZZ$2)-10,1,10)</definedName>
    <definedName name="A_Utility_Storage">OFFSET(#REF!,0,COUNTA(#REF!)-10,1,10)</definedName>
    <definedName name="B_ann" localSheetId="0">OFFSET('Consolidated Annual'!$B$35:$K$35,0,COUNTA('Consolidated Annual'!$B$35:$ZZ$35)-10,1,10)</definedName>
    <definedName name="B_ann" localSheetId="1">OFFSET('Energy Annual'!$B$35:$K$35,0,COUNTA('Energy Annual'!$B$35:$ZZ$35)-10,1,10)</definedName>
    <definedName name="B_ann">OFFSET(#REF!,0,COUNTA(#REF!)-10,1,10)</definedName>
    <definedName name="B_Consolidated__Energy_MWh" localSheetId="0">OFFSET('Consolidated Annual'!$B$38:$K$38,0,COUNTA('Consolidated Annual'!$B$35:$ZZ$35)-10,1,10)</definedName>
    <definedName name="B_Consolidated__Energy_MWh">OFFSET(#REF!,0,COUNTA(#REF!)-8,1,8)</definedName>
    <definedName name="B_DR_Customer_Load__MW_">OFFSET(#REF!,0,COUNTA(#REF!)-8,1,8)</definedName>
    <definedName name="B_Hawaii_Electric_Light" localSheetId="0">OFFSET('Consolidated Annual'!$B$41:$K$41,0,COUNTA('Consolidated Annual'!$B$35:$ZZ$35)-10,1,10)</definedName>
    <definedName name="B_Hawaii_Electric_Light">OFFSET(#REF!,0,COUNTA(#REF!)-8,1,8)</definedName>
    <definedName name="B_Hawaiian_Electric" localSheetId="0">OFFSET('Consolidated Annual'!$B$39:$K$39,0,COUNTA('Consolidated Annual'!$B$35:$ZZ$35)-10,1,10)</definedName>
    <definedName name="B_Hawaiian_Electric">OFFSET(#REF!,0,COUNTA(#REF!)-8,1,8)</definedName>
    <definedName name="B_Hawaiian_Electric__Total" localSheetId="1">OFFSET('Energy Annual'!$B$38:$K$38,0,COUNTA('Energy Annual'!$B$35:$ZZ$35)-10,1,10)</definedName>
    <definedName name="B_Hawaiian_Electric_Total">OFFSET(#REF!,0,COUNTA(#REF!)-10,1,10)</definedName>
    <definedName name="B_Maui_Electric" localSheetId="0">OFFSET('Consolidated Annual'!$B$40:$K$40,0,COUNTA('Consolidated Annual'!$B$35:$ZZ$35)-10,1,10)</definedName>
    <definedName name="B_Maui_Electric">OFFSET(#REF!,0,COUNTA(#REF!)-8,1,8)</definedName>
    <definedName name="B_Number_of_Events">OFFSET(#REF!,0,COUNTA(#REF!)-8,1,8)</definedName>
    <definedName name="B_Power_Purchase_Storage">OFFSET(#REF!,0,COUNTA(#REF!)-10,1,10)</definedName>
    <definedName name="B_Power_Purchase_Storage_IPP" localSheetId="1">OFFSET('Energy Annual'!$B$40:$K$40,0,COUNTA('Energy Annual'!$B$35:$ZZ$35)-10,1,10)</definedName>
    <definedName name="B_Power_Purchase_Storage_IPP">OFFSET(#REF!,0,COUNTA(#REF!)-8,1,8)</definedName>
    <definedName name="B_qtr">OFFSET(#REF!,0,COUNTA(#REF!)-8,1,8)</definedName>
    <definedName name="B_Utility_Storage" localSheetId="1">OFFSET('Energy Annual'!$B$39:$K$39,0,COUNTA('Energy Annual'!$B$35:$ZZ$35)-10,1,10)</definedName>
    <definedName name="B_Utility_Storage">OFFSET(#REF!,0,COUNTA(#REF!)-10,1,10)</definedName>
    <definedName name="C_ann" localSheetId="1">OFFSET('Energy Annual'!$B$68:$K$68,0,COUNTA('Energy Annual'!$B$68:$ZZ$68)-10,1,10)</definedName>
    <definedName name="C_ann">OFFSET(#REF!,0,COUNTA(#REF!)-10,1,10)</definedName>
    <definedName name="C_DR_Customer_Load__MW_">OFFSET(#REF!,0,COUNTA(#REF!)-10,1,10)</definedName>
    <definedName name="C_Maui_Electric">OFFSET(#REF!,0,COUNTA(#REF!)-8,1,8)</definedName>
    <definedName name="C_Maui_Electric__Total" localSheetId="1">OFFSET('Energy Annual'!$B$71:$K$71,0,COUNTA('Energy Annual'!$B$68:$ZZ$68)-10,1,10)</definedName>
    <definedName name="C_Maui_Electric__Total">OFFSET(#REF!,0,COUNTA(#REF!)-10,1,10)</definedName>
    <definedName name="C_Number_of_Events">OFFSET(#REF!,0,COUNTA(#REF!)-10,1,10)</definedName>
    <definedName name="C_Power_Purchase_Storage_IPP" localSheetId="1">OFFSET('Energy Annual'!$B$73:$K$73,0,COUNTA('Energy Annual'!$B$68:$ZZ$68)-10,1,10)</definedName>
    <definedName name="C_Power_Purchase_Storage_IPP">OFFSET(#REF!,0,COUNTA(#REF!)-10,1,10)</definedName>
    <definedName name="C_qtr">OFFSET(#REF!,0,COUNTA(#REF!)-8,1,8)</definedName>
    <definedName name="C_Utility_Storage" localSheetId="1">OFFSET('Energy Annual'!$B$72:$K$72,0,COUNTA('Energy Annual'!$B$68:$ZZ$68)-10,1,10)</definedName>
    <definedName name="C_Utility_Storage">OFFSET(#REF!,0,COUNTA(#REF!)-10,1,10)</definedName>
    <definedName name="D_ann" localSheetId="1">OFFSET('Energy Annual'!$B$101:$K$101,0,COUNTA('Energy Annual'!$B$101:$ZZ$101)-10,1,10)</definedName>
    <definedName name="D_ann">OFFSET(#REF!,0,COUNTA(#REF!)-10,1,10)</definedName>
    <definedName name="D_DR_Customer_Load__MW_">OFFSET(#REF!,0,COUNTA(#REF!)-8,1,8)</definedName>
    <definedName name="D_Hawai‘i_Electric_Light">OFFSET(#REF!,0,COUNTA(#REF!)-8,1,8)</definedName>
    <definedName name="D_Hawai‘i_Electric_Light__Total_" localSheetId="1">OFFSET('Energy Annual'!$B$104:$K$104,0,COUNTA('Energy Annual'!$B$101:$ZZ$101)-10,1,10)</definedName>
    <definedName name="D_Hawaii_Electric_Light">OFFSET(#REF!,0,COUNTA(#REF!)-8,1,8)</definedName>
    <definedName name="D_Hawaii_Electric_Light_Total">OFFSET(#REF!,0,COUNTA(#REF!)-10,1,10)</definedName>
    <definedName name="D_Number_of_Events">OFFSET(#REF!,0,COUNTA(#REF!)-8,1,8)</definedName>
    <definedName name="D_Power_Purchase_Storage">OFFSET(#REF!,0,COUNTA(#REF!)-10,1,10)</definedName>
    <definedName name="D_Power_Purchase_Storage__IPP" localSheetId="1">OFFSET('Energy Annual'!$B$106:$K$106,0,COUNTA('Energy Annual'!$B$101:$ZZ$101)-10,1,10)</definedName>
    <definedName name="D_Power_Purchase_Storage_IPP">OFFSET(#REF!,0,COUNTA(#REF!)-8,1,8)</definedName>
    <definedName name="D_qtr">OFFSET(#REF!,0,COUNTA(#REF!)-8,1,8)</definedName>
    <definedName name="D_Utility_Storage" localSheetId="1">OFFSET('Energy Annual'!$B$105:$K$105,0,COUNTA('Energy Annual'!$B$101:$ZZ$101)-10,1,10)</definedName>
    <definedName name="D_Utility_Storage">OFFSET(#REF!,0,COUNTA(#REF!)-10,1,10)</definedName>
    <definedName name="E_ann">OFFSET(#REF!,0,COUNTA(#REF!)-10,1,10)</definedName>
    <definedName name="E_DR_Customer_Load__MW_">OFFSET(#REF!,0,COUNTA(#REF!)-10,1,10)</definedName>
    <definedName name="E_Number_of_Events">OFFSET(#REF!,0,COUNTA(#REF!)-10,1,10)</definedName>
    <definedName name="F_DR_Customer_Load__MW_">OFFSET(#REF!,0,COUNTA(#REF!)-8,1,8)</definedName>
    <definedName name="F_Number_of_Events">OFFSET(#REF!,0,COUNTA(#REF!)-8,1,8)</definedName>
    <definedName name="F_qtr">OFFSET(#REF!,0,COUNTA(#REF!)-8,1,8)</definedName>
    <definedName name="G_ann">OFFSET(#REF!,0,COUNTA(#REF!)-10,1,10)</definedName>
    <definedName name="G_DR_Customer_Load__MW_">OFFSET(#REF!,0,COUNTA(#REF!)-10,1,10)</definedName>
    <definedName name="G_Number_of_Events">OFFSET(#REF!,0,COUNTA(#REF!)-10,1,10)</definedName>
    <definedName name="H_DR_Customer_Load__MW_">OFFSET(#REF!,0,COUNTA(#REF!)-8,1,8)</definedName>
    <definedName name="H_Number_of_Events">OFFSET(#REF!,0,COUNTA(#REF!)-8,1,8)</definedName>
    <definedName name="H_qtr">OFFSET(#REF!,0,COUNTA(#REF!)-8,1,8)</definedName>
    <definedName name="J_Hawaii_Electric_Light">OFFSET(#REF!,0,COUNTA(#REF!)-8,1,8)</definedName>
    <definedName name="J_Hawaiian_Electric">OFFSET(#REF!,0,COUNTA(#REF!)-8,1,8)</definedName>
    <definedName name="J_Hawaiian_Electric_Companies">OFFSET(#REF!,0,COUNTA(#REF!)-8,1,8)</definedName>
    <definedName name="J_Maui_Electric">OFFSET(#REF!,0,COUNTA(#REF!)-8,1,8)</definedName>
    <definedName name="J_qtr">OFFSET(#REF!,0,COUNTA(#REF!)-8,1,8)</definedName>
    <definedName name="PivotTable">#REF!</definedName>
    <definedName name="_xlnm.Print_Area" localSheetId="0">'Consolidated Annual'!$A$1:$N$64</definedName>
    <definedName name="_xlnm.Print_Area" localSheetId="3">'Storage Projects'!$A$1:$H$40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7" i="11" l="1"/>
  <c r="BV7" i="11"/>
  <c r="S106" i="14"/>
  <c r="S105" i="14"/>
  <c r="S104" i="14"/>
  <c r="S73" i="14"/>
  <c r="S72" i="14"/>
  <c r="S71" i="14" s="1"/>
  <c r="S39" i="14"/>
  <c r="S38" i="14"/>
  <c r="S7" i="14"/>
  <c r="S39" i="12"/>
  <c r="S38" i="12" s="1"/>
  <c r="S41" i="12"/>
  <c r="S40" i="12"/>
  <c r="S5" i="12"/>
  <c r="S8" i="12"/>
  <c r="S7" i="12"/>
  <c r="S6" i="12"/>
  <c r="R104" i="14"/>
  <c r="R106" i="14"/>
  <c r="R105" i="14"/>
  <c r="R73" i="14"/>
  <c r="R72" i="14"/>
  <c r="R71" i="14"/>
  <c r="R40" i="14"/>
  <c r="R39" i="14"/>
  <c r="R38" i="14"/>
  <c r="R7" i="14"/>
  <c r="R6" i="14"/>
  <c r="R38" i="12"/>
  <c r="R41" i="12"/>
  <c r="R40" i="12"/>
  <c r="R39" i="12"/>
  <c r="R8" i="12"/>
  <c r="R7" i="12"/>
  <c r="R6" i="12"/>
  <c r="R5" i="12"/>
  <c r="BQ7" i="11"/>
  <c r="BK7" i="11"/>
  <c r="Q39" i="14"/>
  <c r="Q41" i="12"/>
  <c r="Q40" i="12"/>
  <c r="Q39" i="12"/>
  <c r="Q38" i="12"/>
  <c r="Q8" i="12"/>
  <c r="Q7" i="12"/>
  <c r="Q6" i="12"/>
  <c r="Q106" i="14"/>
  <c r="Q105" i="14"/>
  <c r="Q104" i="14"/>
  <c r="Q73" i="14"/>
  <c r="Q7" i="14"/>
  <c r="Q72" i="14"/>
  <c r="Q6" i="14"/>
  <c r="Q38" i="14"/>
  <c r="G50" i="15"/>
  <c r="F50" i="15"/>
  <c r="G46" i="15"/>
  <c r="F46" i="15"/>
  <c r="G40" i="15"/>
  <c r="G51" i="15" s="1"/>
  <c r="F40" i="15"/>
  <c r="Q5" i="12"/>
  <c r="P106" i="14"/>
  <c r="P105" i="14"/>
  <c r="P104" i="14"/>
  <c r="P71" i="14"/>
  <c r="Q71" i="14"/>
  <c r="P39" i="14"/>
  <c r="P38" i="14"/>
  <c r="P5" i="14"/>
  <c r="P38" i="12"/>
  <c r="O5" i="14"/>
  <c r="O5" i="12"/>
  <c r="P7" i="12"/>
  <c r="BF7" i="11"/>
  <c r="P5" i="12"/>
  <c r="R5" i="14"/>
  <c r="Q5" i="14"/>
  <c r="F51" i="15" l="1"/>
  <c r="S6" i="14"/>
  <c r="S5" i="14" s="1"/>
</calcChain>
</file>

<file path=xl/sharedStrings.xml><?xml version="1.0" encoding="utf-8"?>
<sst xmlns="http://schemas.openxmlformats.org/spreadsheetml/2006/main" count="553" uniqueCount="158">
  <si>
    <t>Utility Storage</t>
  </si>
  <si>
    <t>Energy Storage - Energy  (MWh)</t>
  </si>
  <si>
    <t>Energy Storage Power (MW)</t>
  </si>
  <si>
    <t>Power Purchase Storage (IPP)</t>
  </si>
  <si>
    <t>MW</t>
  </si>
  <si>
    <t>MWh</t>
  </si>
  <si>
    <t>Chemical</t>
  </si>
  <si>
    <t>Lithium ion</t>
  </si>
  <si>
    <t>Advanced Lead Acid</t>
  </si>
  <si>
    <t>Thermal</t>
  </si>
  <si>
    <t>Ice Storage 
(Air Conditioning) (1)</t>
  </si>
  <si>
    <t>Hot Water (2)</t>
  </si>
  <si>
    <t>N/A</t>
  </si>
  <si>
    <t>Mechanical</t>
  </si>
  <si>
    <t>Pumped Storage</t>
  </si>
  <si>
    <t>Compressed Air Storage</t>
  </si>
  <si>
    <t>Flywheel (3)</t>
  </si>
  <si>
    <t>Storage Type</t>
  </si>
  <si>
    <t>Storage Technology</t>
  </si>
  <si>
    <t>(2) Solar Hot Water Heating, Energy Scout and dispatchable hot water heating are not reported in this table.
     Hot water storage technologies are reported for Demand Response or Solar Hot Water programs.</t>
  </si>
  <si>
    <t>Annual</t>
  </si>
  <si>
    <t>Hawaiian Electric Total</t>
  </si>
  <si>
    <t>Energy Storage - Energy (MWh)</t>
  </si>
  <si>
    <t>Energy Storage Energy (MWh)</t>
  </si>
  <si>
    <t>Power Purchase Storage  (IPP)</t>
  </si>
  <si>
    <t>Project</t>
  </si>
  <si>
    <t>Location</t>
  </si>
  <si>
    <t>Ownership</t>
  </si>
  <si>
    <t>BESS Application(s)</t>
  </si>
  <si>
    <t>Battery Size and Type</t>
  </si>
  <si>
    <t>Status</t>
  </si>
  <si>
    <t>Utility</t>
  </si>
  <si>
    <t>EV charging, PV/grid energy management</t>
  </si>
  <si>
    <t>1 MW/250 kWh
Nano-lithium titanate</t>
  </si>
  <si>
    <t>Kona, Big Island</t>
  </si>
  <si>
    <t>Ramp rate, voltage support</t>
  </si>
  <si>
    <t>Hawi BESS</t>
  </si>
  <si>
    <t>Hawi, Big Island</t>
  </si>
  <si>
    <t>Ramp rate, frequency regulation</t>
  </si>
  <si>
    <t>Kihei, Maui</t>
  </si>
  <si>
    <t>IPP</t>
  </si>
  <si>
    <t>Ramp rate, peak shaving</t>
  </si>
  <si>
    <t>16 kW/16 kWh
Lithium iron phosphate</t>
  </si>
  <si>
    <t>On-line since 2009</t>
  </si>
  <si>
    <t>Ramp rate,  voltage support, frequency droop response</t>
  </si>
  <si>
    <t>1.125 MW/0.5 MWh
Advanced lead acid</t>
  </si>
  <si>
    <t>On-line since 2011</t>
  </si>
  <si>
    <t>Wailea, Maui</t>
  </si>
  <si>
    <t>Peak load reduction, voltage support</t>
  </si>
  <si>
    <t>Kaheawa, Maui</t>
  </si>
  <si>
    <t>On-line since 2012</t>
  </si>
  <si>
    <t>Auwahi Wind BESS</t>
  </si>
  <si>
    <t>Ulupalakua, Maui</t>
  </si>
  <si>
    <t>Ramp rate, voltage Inertial support</t>
  </si>
  <si>
    <t>Honolulu</t>
  </si>
  <si>
    <t>Lanai, Maui</t>
  </si>
  <si>
    <t>(1) There are limited ice storage systems for customer air conditioning, which are not utility dispatchable.</t>
  </si>
  <si>
    <t>Ramp rate, voltage support, contingency reserves (frequency regulation), operating reserves</t>
  </si>
  <si>
    <t xml:space="preserve">Other energy storage systems have been installed by the Companies or have been installed with collaborating partners as demonstration projects, in order to assess performance characteristics and gain operational experience. </t>
  </si>
  <si>
    <r>
      <t> </t>
    </r>
    <r>
      <rPr>
        <sz val="10"/>
        <color rgb="FF000000"/>
        <rFont val="Arial"/>
        <family val="2"/>
      </rPr>
      <t>The following are energy storage projects under development</t>
    </r>
    <r>
      <rPr>
        <sz val="8"/>
        <color theme="1"/>
        <rFont val="Calibri"/>
        <family val="2"/>
        <scheme val="minor"/>
      </rPr>
      <t> </t>
    </r>
    <r>
      <rPr>
        <sz val="10"/>
        <color rgb="FF000000"/>
        <rFont val="Arial"/>
        <family val="2"/>
      </rPr>
      <t xml:space="preserve"> by the Companies:</t>
    </r>
  </si>
  <si>
    <t>(4) Includes data for IPPs</t>
  </si>
  <si>
    <t>(5) Amount of Power (MW) and Amount of Energy (MWh)</t>
  </si>
  <si>
    <t>6 kW/20 kWh
Lithium-ion</t>
  </si>
  <si>
    <t>11 MW/4.4 MWh
Nano-phosphate lithium-ion</t>
  </si>
  <si>
    <t>1 MW/1 MWh
Nano-phosphate lithium-ion</t>
  </si>
  <si>
    <t>100 kW/248 kWh 
Lithium-ion (Ni-Co-Al)</t>
  </si>
  <si>
    <t>On-line 2014</t>
  </si>
  <si>
    <t>UH Maui Campus</t>
  </si>
  <si>
    <t>0.23 MW / 0.576 MWh
Advance Lead Acid</t>
  </si>
  <si>
    <t>University of Hawaii Maui Campus - Site 1</t>
  </si>
  <si>
    <t xml:space="preserve">The majority of energy storage capacity currently installed on the Companies’ systems is owned and operated by IPPs to meet performance requirements under their power purchase agreements (“PPAs”).  For example, IPPs have installed battery energy storage systems (”BESS”) at two wind farms on the island of Maui (Kaheawa Wind Power (“KWP II”) and Auwahi Wind Farm (“Auwahi”)), and one photovoltaic (“PV”) farm on the island of Lana‘i (Lana‘i Sustainability Research (“LSR”)).  </t>
  </si>
  <si>
    <t>Maui Economic Development Board (MEDB) BESS Demonstration Project</t>
  </si>
  <si>
    <t>Volt-Ampere Reactive ("var") Control</t>
  </si>
  <si>
    <t>var Control</t>
  </si>
  <si>
    <t>Molokai BESS</t>
  </si>
  <si>
    <t>Frequency Response &amp; Capacity</t>
  </si>
  <si>
    <t>2 MW/.333 MWh Nano-Lithium Titanate</t>
  </si>
  <si>
    <t>On-line June 2016</t>
  </si>
  <si>
    <t>Power Smoothing, Voltage Response, Frequency Response, Energy Shifting</t>
  </si>
  <si>
    <t xml:space="preserve">1.0 MW/.25MWh Lithium-ion Titanate </t>
  </si>
  <si>
    <t>A</t>
  </si>
  <si>
    <t>B</t>
  </si>
  <si>
    <t>C</t>
  </si>
  <si>
    <t>D</t>
  </si>
  <si>
    <t>PV Smoothing, Flywheel Energy Shifting</t>
  </si>
  <si>
    <t>8 kW / 32 kWh Flywheel</t>
  </si>
  <si>
    <t>Off-line 2018</t>
  </si>
  <si>
    <t>Kihei Wastewater Treatment Plant</t>
  </si>
  <si>
    <t>0.5 MW / 0.380 MWh
Lithium-ion (2 Batteries)</t>
  </si>
  <si>
    <t>Kaheawa Wind Power II BESS</t>
  </si>
  <si>
    <t>10 MW/20 MWh
Lithium Ion</t>
  </si>
  <si>
    <t>On-line since 2012-Recommissioned 4th Quarter 2018</t>
  </si>
  <si>
    <t xml:space="preserve">On-line since 2011 - Currently Off-Line </t>
  </si>
  <si>
    <t>(3) One 8 kW 32 kWh Flywheel added in 2018 at Hawaiian Electric</t>
  </si>
  <si>
    <t>Project Name</t>
  </si>
  <si>
    <t>Application</t>
  </si>
  <si>
    <t>Est. In Service Date</t>
  </si>
  <si>
    <t>Type -Chemistry</t>
  </si>
  <si>
    <t>PUC Status</t>
  </si>
  <si>
    <t>Load shifting</t>
  </si>
  <si>
    <t>lithium-ion</t>
  </si>
  <si>
    <t>Approved</t>
  </si>
  <si>
    <t>Mililani 1 Solar LLC</t>
  </si>
  <si>
    <t>Waiawa Solar Power LLC</t>
  </si>
  <si>
    <t>AES West Oahu Solar, LLC</t>
  </si>
  <si>
    <t>Sub-Total</t>
  </si>
  <si>
    <t>AES Kuihelani Solar, LLC</t>
  </si>
  <si>
    <t>Maui</t>
  </si>
  <si>
    <t>Paeahu Solar LLC</t>
  </si>
  <si>
    <t>AES Waikoloa Solar, LLC</t>
  </si>
  <si>
    <t>Hale Kuawehi Solar, LLC</t>
  </si>
  <si>
    <t>Total</t>
  </si>
  <si>
    <t>(Power and Energy values reflect current estimates and final values and dates may change)</t>
  </si>
  <si>
    <t>Owner</t>
  </si>
  <si>
    <t>Off-line July 2019</t>
  </si>
  <si>
    <t>Maui County</t>
  </si>
  <si>
    <t>Hawaiian Electric  Annual   - Total Amount of Power (MW)</t>
  </si>
  <si>
    <t>Hawaiian Electric Power (MW)</t>
  </si>
  <si>
    <t>Hawaiian Electric Annual   - Total Amount of Energy (MWh)</t>
  </si>
  <si>
    <t>Maui County  Total</t>
  </si>
  <si>
    <t>Maui County  Annually  Utility &amp; IPPs  - Total Amount of Energy (MWh)</t>
  </si>
  <si>
    <t>Note: Prior to 2011 there was one 16 kW / 16 kWh Demonstration project at Maui County installed in 2009.</t>
  </si>
  <si>
    <t>Maui County Wailea Substation BESS</t>
  </si>
  <si>
    <t>Hawaiian Electric Annual  Utility &amp; IPPs  - Total Amount of Energy (MWh)</t>
  </si>
  <si>
    <t>Oahu Annual  Utility &amp; IPPs  - Total Amount of Energy (MWh)</t>
  </si>
  <si>
    <t>Hawaii Island Annual  Utility &amp; IPPs  - Total Amount of Energy (MWh)</t>
  </si>
  <si>
    <t>Hawaii Island Power Conditioner Project</t>
  </si>
  <si>
    <t>Energy Storage by Projects  -- Hawaiian Electric</t>
  </si>
  <si>
    <t>Hawaiian Electric  Energy (MWh)</t>
  </si>
  <si>
    <t>EV Carport of the Future</t>
  </si>
  <si>
    <t>PV Distributed Integration BESS</t>
  </si>
  <si>
    <t>FESS Demostration</t>
  </si>
  <si>
    <t>O‘ahu</t>
  </si>
  <si>
    <t>Hawai‘i Island</t>
  </si>
  <si>
    <t>O‘ahu Total</t>
  </si>
  <si>
    <t xml:space="preserve">Hawai‘i Island Total </t>
  </si>
  <si>
    <t>Ho‘ohana Solar 1 LLC</t>
  </si>
  <si>
    <t>Moloka‘i</t>
  </si>
  <si>
    <t>Hawai‘i</t>
  </si>
  <si>
    <r>
      <t>L</t>
    </r>
    <r>
      <rPr>
        <sz val="11"/>
        <color theme="1"/>
        <rFont val="Calibri"/>
        <family val="2"/>
      </rPr>
      <t xml:space="preserve">āna‘i Sustainability Research </t>
    </r>
    <r>
      <rPr>
        <sz val="11"/>
        <color theme="1"/>
        <rFont val="Calibri"/>
        <family val="2"/>
        <scheme val="minor"/>
      </rPr>
      <t>BESS</t>
    </r>
  </si>
  <si>
    <t xml:space="preserve">Mahi Solar </t>
  </si>
  <si>
    <t>Waiawa Phase 2 Solar</t>
  </si>
  <si>
    <t>Off-line since  2020</t>
  </si>
  <si>
    <r>
      <t xml:space="preserve">Energy Storage Type and Technology at Hawaiian Electric in 2011 to 2021 </t>
    </r>
    <r>
      <rPr>
        <b/>
        <vertAlign val="superscript"/>
        <sz val="14"/>
        <color theme="1"/>
        <rFont val="Times New Roman"/>
        <family val="1"/>
      </rPr>
      <t>(4) (5)</t>
    </r>
  </si>
  <si>
    <t xml:space="preserve">Kupehau Solar </t>
  </si>
  <si>
    <t>10/15/2021: Updated In-service Dates for Projects</t>
  </si>
  <si>
    <t>Kapolei Energy Storage</t>
  </si>
  <si>
    <t>Mountain View Solar</t>
  </si>
  <si>
    <t>Pulehu Solar</t>
  </si>
  <si>
    <t>Kamaole Solar</t>
  </si>
  <si>
    <t>Mililani I Solar</t>
  </si>
  <si>
    <t>Mililani</t>
  </si>
  <si>
    <t>39 MW / 156 MWh Lithium-ion</t>
  </si>
  <si>
    <t>On-line August 2022</t>
  </si>
  <si>
    <t>Load Shifting</t>
  </si>
  <si>
    <t>Waiawa</t>
  </si>
  <si>
    <t>On-line January 2023</t>
  </si>
  <si>
    <t>36 MW / 144 MWh Lithium-ion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</si>
</sst>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_(* #,##0.000_);_(* \(#,##0.000\);_(* &quot;-&quot;??_);_(@_)"/>
    <numFmt numFmtId="167" formatCode="0.000"/>
    <numFmt numFmtId="168" formatCode="General_)"/>
    <numFmt numFmtId="169" formatCode="_(* #,##0.0_);_(* \(#,##0.0\);_(* &quot;-&quot;??_);_(@_)"/>
    <numFmt numFmtId="170" formatCode="0_);\(0\)"/>
  </numFmts>
  <fonts count="18" x14ac:knownFonts="1">
    <font>
      <sz val="11"/>
      <color theme="1"/>
      <name val="Calibri"/>
      <family val="2"/>
      <scheme val="minor"/>
    </font>
    <font>
      <sz val="11"/>
      <color theme="1"/>
      <name val="Calibri"/>
      <family val="2"/>
      <scheme val="minor"/>
    </font>
    <font>
      <b/>
      <sz val="11"/>
      <color theme="1"/>
      <name val="Calibri"/>
      <family val="2"/>
      <scheme val="minor"/>
    </font>
    <font>
      <b/>
      <u/>
      <sz val="14"/>
      <name val="Times New Roman"/>
      <family val="1"/>
    </font>
    <font>
      <b/>
      <u/>
      <sz val="12"/>
      <name val="Times New Roman"/>
      <family val="1"/>
    </font>
    <font>
      <sz val="10"/>
      <name val="Arial"/>
      <family val="2"/>
    </font>
    <font>
      <sz val="10"/>
      <name val="Arial"/>
      <family val="2"/>
    </font>
    <font>
      <b/>
      <sz val="14"/>
      <color theme="1"/>
      <name val="Times New Roman"/>
      <family val="1"/>
    </font>
    <font>
      <b/>
      <sz val="14"/>
      <color theme="1"/>
      <name val="Calibri"/>
      <family val="2"/>
      <scheme val="minor"/>
    </font>
    <font>
      <sz val="11"/>
      <name val="Calibri"/>
      <family val="2"/>
      <scheme val="minor"/>
    </font>
    <font>
      <sz val="10"/>
      <color rgb="FF000000"/>
      <name val="Arial"/>
      <family val="2"/>
    </font>
    <font>
      <sz val="8"/>
      <color theme="1"/>
      <name val="Calibri"/>
      <family val="2"/>
      <scheme val="minor"/>
    </font>
    <font>
      <b/>
      <vertAlign val="superscript"/>
      <sz val="14"/>
      <color theme="1"/>
      <name val="Times New Roman"/>
      <family val="1"/>
    </font>
    <font>
      <sz val="11"/>
      <color theme="1"/>
      <name val="Calibri"/>
      <family val="2"/>
    </font>
    <font>
      <sz val="11"/>
      <color rgb="FFFF0000"/>
      <name val="Calibri"/>
      <family val="2"/>
      <scheme val="minor"/>
    </font>
    <font>
      <sz val="10"/>
      <name val="Courier"/>
      <family val="3"/>
    </font>
    <font>
      <sz val="12"/>
      <color theme="1"/>
      <name val="Arial"/>
      <family val="2"/>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bgColor indexed="64"/>
      </patternFill>
    </fill>
  </fills>
  <borders count="8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bottom style="thin">
        <color auto="1"/>
      </bottom>
      <diagonal/>
    </border>
    <border>
      <left/>
      <right style="thin">
        <color auto="1"/>
      </right>
      <top/>
      <bottom style="thin">
        <color auto="1"/>
      </bottom>
      <diagonal/>
    </border>
    <border>
      <left style="medium">
        <color indexed="64"/>
      </left>
      <right style="medium">
        <color indexed="64"/>
      </right>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style="medium">
        <color indexed="64"/>
      </right>
      <top style="double">
        <color indexed="64"/>
      </top>
      <bottom/>
      <diagonal/>
    </border>
    <border>
      <left/>
      <right style="thin">
        <color auto="1"/>
      </right>
      <top style="double">
        <color indexed="64"/>
      </top>
      <bottom style="thin">
        <color auto="1"/>
      </bottom>
      <diagonal/>
    </border>
    <border>
      <left style="thin">
        <color auto="1"/>
      </left>
      <right style="medium">
        <color indexed="64"/>
      </right>
      <top style="double">
        <color indexed="64"/>
      </top>
      <bottom style="thin">
        <color auto="1"/>
      </bottom>
      <diagonal/>
    </border>
    <border>
      <left style="medium">
        <color indexed="64"/>
      </left>
      <right style="thin">
        <color auto="1"/>
      </right>
      <top style="double">
        <color indexed="64"/>
      </top>
      <bottom style="thin">
        <color auto="1"/>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auto="1"/>
      </bottom>
      <diagonal/>
    </border>
    <border>
      <left style="thin">
        <color auto="1"/>
      </left>
      <right style="double">
        <color indexed="64"/>
      </right>
      <top/>
      <bottom style="thin">
        <color auto="1"/>
      </bottom>
      <diagonal/>
    </border>
    <border>
      <left style="thin">
        <color auto="1"/>
      </left>
      <right style="double">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double">
        <color indexed="64"/>
      </right>
      <top style="thin">
        <color auto="1"/>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style="double">
        <color indexed="64"/>
      </bottom>
      <diagonal/>
    </border>
    <border>
      <left style="thin">
        <color auto="1"/>
      </left>
      <right style="medium">
        <color indexed="64"/>
      </right>
      <top/>
      <bottom style="double">
        <color indexed="64"/>
      </bottom>
      <diagonal/>
    </border>
    <border>
      <left style="medium">
        <color indexed="64"/>
      </left>
      <right style="thin">
        <color auto="1"/>
      </right>
      <top/>
      <bottom style="double">
        <color indexed="64"/>
      </bottom>
      <diagonal/>
    </border>
    <border>
      <left style="thin">
        <color auto="1"/>
      </left>
      <right style="double">
        <color indexed="64"/>
      </right>
      <top/>
      <bottom style="double">
        <color indexed="64"/>
      </bottom>
      <diagonal/>
    </border>
    <border>
      <left/>
      <right style="double">
        <color indexed="64"/>
      </right>
      <top style="medium">
        <color indexed="64"/>
      </top>
      <bottom style="medium">
        <color indexed="64"/>
      </bottom>
      <diagonal/>
    </border>
    <border>
      <left/>
      <right/>
      <top/>
      <bottom style="double">
        <color indexed="64"/>
      </bottom>
      <diagonal/>
    </border>
    <border>
      <left/>
      <right/>
      <top style="double">
        <color indexed="64"/>
      </top>
      <bottom style="thin">
        <color auto="1"/>
      </bottom>
      <diagonal/>
    </border>
    <border>
      <left/>
      <right/>
      <top style="thin">
        <color auto="1"/>
      </top>
      <bottom style="double">
        <color indexed="64"/>
      </bottom>
      <diagonal/>
    </border>
    <border>
      <left/>
      <right/>
      <top/>
      <bottom style="thin">
        <color auto="1"/>
      </bottom>
      <diagonal/>
    </border>
    <border>
      <left/>
      <right/>
      <top style="thin">
        <color auto="1"/>
      </top>
      <bottom style="medium">
        <color indexed="64"/>
      </bottom>
      <diagonal/>
    </border>
    <border>
      <left style="double">
        <color indexed="64"/>
      </left>
      <right/>
      <top style="medium">
        <color indexed="64"/>
      </top>
      <bottom style="medium">
        <color indexed="64"/>
      </bottom>
      <diagonal/>
    </border>
    <border>
      <left style="double">
        <color indexed="64"/>
      </left>
      <right style="thin">
        <color auto="1"/>
      </right>
      <top/>
      <bottom style="double">
        <color indexed="64"/>
      </bottom>
      <diagonal/>
    </border>
    <border>
      <left style="double">
        <color indexed="64"/>
      </left>
      <right style="thin">
        <color auto="1"/>
      </right>
      <top style="double">
        <color indexed="64"/>
      </top>
      <bottom style="thin">
        <color auto="1"/>
      </bottom>
      <diagonal/>
    </border>
    <border>
      <left style="double">
        <color indexed="64"/>
      </left>
      <right style="thin">
        <color auto="1"/>
      </right>
      <top style="thin">
        <color auto="1"/>
      </top>
      <bottom style="double">
        <color indexed="64"/>
      </bottom>
      <diagonal/>
    </border>
    <border>
      <left style="double">
        <color indexed="64"/>
      </left>
      <right style="thin">
        <color auto="1"/>
      </right>
      <top/>
      <bottom style="thin">
        <color auto="1"/>
      </bottom>
      <diagonal/>
    </border>
    <border>
      <left style="double">
        <color indexed="64"/>
      </left>
      <right style="thin">
        <color auto="1"/>
      </right>
      <top style="thin">
        <color auto="1"/>
      </top>
      <bottom style="thin">
        <color auto="1"/>
      </bottom>
      <diagonal/>
    </border>
    <border>
      <left style="double">
        <color indexed="64"/>
      </left>
      <right style="thin">
        <color auto="1"/>
      </right>
      <top style="thin">
        <color auto="1"/>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auto="1"/>
      </bottom>
      <diagonal/>
    </border>
    <border>
      <left style="double">
        <color indexed="64"/>
      </left>
      <right style="double">
        <color indexed="64"/>
      </right>
      <top style="thin">
        <color auto="1"/>
      </top>
      <bottom style="double">
        <color indexed="64"/>
      </bottom>
      <diagonal/>
    </border>
    <border>
      <left style="double">
        <color indexed="64"/>
      </left>
      <right style="double">
        <color indexed="64"/>
      </right>
      <top/>
      <bottom style="thin">
        <color auto="1"/>
      </bottom>
      <diagonal/>
    </border>
    <border>
      <left style="double">
        <color indexed="64"/>
      </left>
      <right style="double">
        <color indexed="64"/>
      </right>
      <top style="thin">
        <color auto="1"/>
      </top>
      <bottom style="thin">
        <color auto="1"/>
      </bottom>
      <diagonal/>
    </border>
    <border>
      <left style="double">
        <color indexed="64"/>
      </left>
      <right style="double">
        <color indexed="64"/>
      </right>
      <top style="thin">
        <color auto="1"/>
      </top>
      <bottom style="medium">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double">
        <color indexed="64"/>
      </left>
      <right style="double">
        <color indexed="64"/>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2">
    <xf numFmtId="0" fontId="0" fillId="0" borderId="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43" fontId="1" fillId="0" borderId="0" applyFont="0" applyFill="0" applyBorder="0" applyAlignment="0" applyProtection="0"/>
    <xf numFmtId="0" fontId="5" fillId="0" borderId="0"/>
    <xf numFmtId="9"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6" fillId="0" borderId="0"/>
    <xf numFmtId="0" fontId="1" fillId="0" borderId="0"/>
    <xf numFmtId="168" fontId="15"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Border="1"/>
    <xf numFmtId="0" fontId="0" fillId="0" borderId="7" xfId="0" applyBorder="1" applyAlignment="1">
      <alignment horizontal="left"/>
    </xf>
    <xf numFmtId="0" fontId="0" fillId="0" borderId="25" xfId="0" applyBorder="1"/>
    <xf numFmtId="0" fontId="0" fillId="0" borderId="27" xfId="0" applyBorder="1"/>
    <xf numFmtId="0" fontId="0" fillId="0" borderId="24" xfId="0" applyBorder="1"/>
    <xf numFmtId="167" fontId="0" fillId="0" borderId="21" xfId="0" applyNumberFormat="1" applyFill="1" applyBorder="1" applyAlignment="1">
      <alignment horizontal="center" vertical="center"/>
    </xf>
    <xf numFmtId="167" fontId="0" fillId="0" borderId="22" xfId="0" applyNumberForma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167" fontId="0" fillId="0" borderId="18" xfId="0" applyNumberFormat="1" applyFill="1" applyBorder="1" applyAlignment="1">
      <alignment horizontal="center" vertical="center"/>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0" borderId="0" xfId="0" applyFill="1"/>
    <xf numFmtId="0" fontId="0" fillId="0" borderId="29" xfId="0" applyFill="1"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2" xfId="0" applyFill="1" applyBorder="1" applyAlignment="1">
      <alignment horizontal="center" vertical="center"/>
    </xf>
    <xf numFmtId="0" fontId="0" fillId="0" borderId="46" xfId="0" applyFill="1" applyBorder="1" applyAlignment="1">
      <alignment horizontal="center" vertical="center"/>
    </xf>
    <xf numFmtId="0" fontId="2" fillId="0" borderId="48" xfId="0" applyFont="1" applyFill="1" applyBorder="1" applyAlignment="1">
      <alignment horizontal="center" vertical="center"/>
    </xf>
    <xf numFmtId="167" fontId="0" fillId="0" borderId="49" xfId="0" applyNumberForma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2"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2" fillId="0" borderId="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62" xfId="0" applyFont="1" applyFill="1" applyBorder="1" applyAlignment="1">
      <alignment vertical="center" wrapText="1"/>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26" xfId="0" applyFont="1" applyFill="1" applyBorder="1" applyAlignment="1">
      <alignment vertical="center"/>
    </xf>
    <xf numFmtId="0" fontId="2" fillId="0" borderId="6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Fill="1" applyBorder="1" applyAlignment="1">
      <alignment vertical="center" wrapText="1"/>
    </xf>
    <xf numFmtId="0" fontId="2" fillId="0" borderId="55" xfId="0" applyFont="1" applyFill="1" applyBorder="1" applyAlignment="1">
      <alignment vertical="center"/>
    </xf>
    <xf numFmtId="0" fontId="2" fillId="0" borderId="58" xfId="0" applyFont="1" applyFill="1" applyBorder="1" applyAlignment="1">
      <alignment vertical="center"/>
    </xf>
    <xf numFmtId="0" fontId="2" fillId="0" borderId="59" xfId="0" applyFont="1" applyFill="1" applyBorder="1" applyAlignment="1">
      <alignment vertical="center"/>
    </xf>
    <xf numFmtId="0" fontId="2" fillId="0" borderId="65" xfId="0" applyFont="1" applyFill="1" applyBorder="1" applyAlignment="1">
      <alignment vertical="center"/>
    </xf>
    <xf numFmtId="0" fontId="2" fillId="0" borderId="56" xfId="0" applyFont="1" applyFill="1" applyBorder="1" applyAlignment="1">
      <alignment vertical="center"/>
    </xf>
    <xf numFmtId="0" fontId="4" fillId="2" borderId="1" xfId="0" applyFont="1" applyFill="1" applyBorder="1" applyAlignment="1">
      <alignment horizontal="center"/>
    </xf>
    <xf numFmtId="0" fontId="0" fillId="0" borderId="0" xfId="0"/>
    <xf numFmtId="0" fontId="2" fillId="0" borderId="0" xfId="0" applyFont="1"/>
    <xf numFmtId="0" fontId="3" fillId="2" borderId="1" xfId="0" applyFont="1" applyFill="1" applyBorder="1" applyAlignment="1">
      <alignment horizontal="center"/>
    </xf>
    <xf numFmtId="0" fontId="0" fillId="0" borderId="0" xfId="0" applyAlignment="1">
      <alignment horizontal="left" indent="4"/>
    </xf>
    <xf numFmtId="164" fontId="0" fillId="0" borderId="0" xfId="1" applyNumberFormat="1" applyFont="1" applyFill="1"/>
    <xf numFmtId="165" fontId="0" fillId="0" borderId="0" xfId="6" applyNumberFormat="1" applyFont="1"/>
    <xf numFmtId="165" fontId="0" fillId="0" borderId="0" xfId="6" applyNumberFormat="1" applyFont="1" applyFill="1"/>
    <xf numFmtId="165" fontId="0" fillId="0" borderId="0" xfId="6" applyNumberFormat="1" applyFont="1" applyAlignment="1">
      <alignment horizontal="left" indent="4"/>
    </xf>
    <xf numFmtId="164" fontId="0" fillId="0" borderId="0" xfId="1" applyNumberFormat="1" applyFont="1" applyFill="1" applyBorder="1"/>
    <xf numFmtId="165" fontId="0" fillId="0" borderId="0" xfId="6" applyNumberFormat="1" applyFont="1" applyFill="1" applyBorder="1"/>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xf numFmtId="0" fontId="0" fillId="0" borderId="0" xfId="0" applyFill="1" applyBorder="1"/>
    <xf numFmtId="0" fontId="0" fillId="0" borderId="0" xfId="0" applyFill="1" applyBorder="1" applyAlignment="1">
      <alignment horizontal="left" indent="4"/>
    </xf>
    <xf numFmtId="0" fontId="0" fillId="0" borderId="0" xfId="1" applyNumberFormat="1" applyFont="1" applyFill="1"/>
    <xf numFmtId="0" fontId="2" fillId="0" borderId="0" xfId="0" applyFont="1" applyBorder="1"/>
    <xf numFmtId="0" fontId="0" fillId="0" borderId="0" xfId="0" applyBorder="1" applyAlignment="1">
      <alignment horizontal="left" indent="4"/>
    </xf>
    <xf numFmtId="0" fontId="0" fillId="0" borderId="0" xfId="1" applyNumberFormat="1" applyFont="1" applyFill="1" applyBorder="1" applyAlignment="1">
      <alignment horizontal="center"/>
    </xf>
    <xf numFmtId="0" fontId="0" fillId="0" borderId="0" xfId="6" applyNumberFormat="1" applyFont="1" applyFill="1" applyBorder="1" applyAlignment="1">
      <alignment horizontal="center"/>
    </xf>
    <xf numFmtId="1" fontId="0" fillId="0" borderId="0" xfId="1" applyNumberFormat="1" applyFont="1" applyFill="1" applyAlignment="1">
      <alignment horizontal="center"/>
    </xf>
    <xf numFmtId="1" fontId="0" fillId="0" borderId="0" xfId="6" applyNumberFormat="1" applyFont="1" applyFill="1" applyAlignment="1">
      <alignment horizontal="center"/>
    </xf>
    <xf numFmtId="167" fontId="0" fillId="0" borderId="0" xfId="1" applyNumberFormat="1" applyFont="1" applyFill="1" applyAlignment="1"/>
    <xf numFmtId="0" fontId="3" fillId="0" borderId="1" xfId="0" applyFont="1" applyFill="1" applyBorder="1" applyAlignment="1">
      <alignment horizontal="center"/>
    </xf>
    <xf numFmtId="0" fontId="0" fillId="0" borderId="0" xfId="0" applyFill="1" applyAlignment="1">
      <alignment horizontal="left" indent="4"/>
    </xf>
    <xf numFmtId="0" fontId="2" fillId="0" borderId="0" xfId="0" applyFont="1" applyFill="1"/>
    <xf numFmtId="165" fontId="0" fillId="0" borderId="0" xfId="1" applyNumberFormat="1" applyFont="1" applyFill="1"/>
    <xf numFmtId="166" fontId="0" fillId="0" borderId="0" xfId="6" applyNumberFormat="1" applyFont="1" applyFill="1"/>
    <xf numFmtId="0" fontId="0" fillId="0" borderId="0" xfId="1" applyNumberFormat="1" applyFont="1" applyFill="1" applyAlignment="1">
      <alignment horizontal="center"/>
    </xf>
    <xf numFmtId="0" fontId="0" fillId="0" borderId="0" xfId="1" applyNumberFormat="1" applyFont="1" applyFill="1" applyAlignment="1">
      <alignment horizontal="center" vertical="center"/>
    </xf>
    <xf numFmtId="164" fontId="0" fillId="0" borderId="0" xfId="1" applyNumberFormat="1" applyFont="1" applyFill="1"/>
    <xf numFmtId="165" fontId="0" fillId="0" borderId="0" xfId="6" applyNumberFormat="1" applyFont="1" applyFill="1"/>
    <xf numFmtId="0" fontId="0" fillId="0" borderId="0" xfId="0" applyFill="1" applyBorder="1"/>
    <xf numFmtId="0" fontId="4" fillId="0" borderId="1" xfId="0" applyFont="1" applyFill="1" applyBorder="1" applyAlignment="1">
      <alignment horizontal="center"/>
    </xf>
    <xf numFmtId="0" fontId="0" fillId="0" borderId="0" xfId="0"/>
    <xf numFmtId="0" fontId="0" fillId="0" borderId="1" xfId="0" applyBorder="1" applyAlignment="1">
      <alignment horizontal="center" vertical="center" wrapText="1"/>
    </xf>
    <xf numFmtId="0" fontId="0" fillId="0" borderId="1" xfId="0" applyBorder="1" applyAlignment="1">
      <alignment vertical="center" wrapText="1"/>
    </xf>
    <xf numFmtId="0" fontId="9"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32" xfId="0" applyBorder="1" applyAlignment="1">
      <alignment vertical="center" wrapText="1"/>
    </xf>
    <xf numFmtId="0" fontId="0" fillId="0" borderId="66" xfId="0" applyBorder="1" applyAlignment="1">
      <alignment vertical="center" wrapText="1"/>
    </xf>
    <xf numFmtId="0" fontId="0" fillId="0" borderId="66" xfId="0" applyBorder="1" applyAlignment="1">
      <alignment horizontal="center" vertical="center" wrapText="1"/>
    </xf>
    <xf numFmtId="0" fontId="0" fillId="4" borderId="67" xfId="0" applyFill="1" applyBorder="1" applyAlignment="1">
      <alignment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0" fillId="4" borderId="4" xfId="0" applyFill="1" applyBorder="1" applyAlignment="1">
      <alignment vertical="center" wrapText="1"/>
    </xf>
    <xf numFmtId="0" fontId="2" fillId="5" borderId="5" xfId="0" applyFont="1" applyFill="1" applyBorder="1" applyAlignment="1">
      <alignment vertical="center"/>
    </xf>
    <xf numFmtId="0" fontId="2" fillId="5" borderId="6" xfId="0" applyFont="1" applyFill="1" applyBorder="1" applyAlignment="1">
      <alignment vertical="center" wrapText="1"/>
    </xf>
    <xf numFmtId="0" fontId="2" fillId="3" borderId="5"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vertical="center" wrapText="1"/>
    </xf>
    <xf numFmtId="0" fontId="2" fillId="4" borderId="14" xfId="0" applyFont="1" applyFill="1" applyBorder="1" applyAlignment="1">
      <alignment vertical="center"/>
    </xf>
    <xf numFmtId="0" fontId="0" fillId="6" borderId="32" xfId="0" applyFill="1" applyBorder="1" applyAlignment="1">
      <alignment horizontal="center" vertical="center" wrapText="1"/>
    </xf>
    <xf numFmtId="0" fontId="0" fillId="6" borderId="66" xfId="0" applyFill="1" applyBorder="1" applyAlignment="1">
      <alignment horizontal="center" vertical="center" wrapText="1"/>
    </xf>
    <xf numFmtId="0" fontId="0" fillId="6" borderId="36" xfId="0" applyFill="1" applyBorder="1" applyAlignment="1">
      <alignment horizontal="center" vertical="center" wrapText="1"/>
    </xf>
    <xf numFmtId="0" fontId="2" fillId="0" borderId="0" xfId="0" applyFont="1" applyFill="1" applyBorder="1" applyAlignment="1">
      <alignment horizontal="center" vertical="center"/>
    </xf>
    <xf numFmtId="167" fontId="0" fillId="0" borderId="0" xfId="0" applyNumberFormat="1" applyFill="1" applyBorder="1"/>
    <xf numFmtId="0" fontId="2" fillId="0" borderId="71" xfId="0" applyFont="1" applyBorder="1" applyAlignment="1">
      <alignment horizontal="center" vertical="center"/>
    </xf>
    <xf numFmtId="0" fontId="8" fillId="0" borderId="9" xfId="0" applyFont="1" applyFill="1" applyBorder="1" applyAlignment="1">
      <alignment horizontal="center" vertical="center"/>
    </xf>
    <xf numFmtId="0" fontId="8" fillId="0" borderId="54" xfId="0" applyFont="1" applyFill="1" applyBorder="1" applyAlignment="1">
      <alignment horizontal="center" vertical="center"/>
    </xf>
    <xf numFmtId="0" fontId="0" fillId="0" borderId="72" xfId="0" applyBorder="1" applyAlignment="1">
      <alignment vertical="center" wrapText="1"/>
    </xf>
    <xf numFmtId="0" fontId="0" fillId="0" borderId="73" xfId="0" applyBorder="1" applyAlignment="1">
      <alignment vertical="center" wrapText="1"/>
    </xf>
    <xf numFmtId="0" fontId="0" fillId="0" borderId="73" xfId="0" applyBorder="1" applyAlignment="1">
      <alignment horizontal="center" vertical="center" wrapText="1"/>
    </xf>
    <xf numFmtId="0" fontId="0" fillId="0" borderId="74" xfId="0" applyBorder="1" applyAlignment="1">
      <alignment vertical="center" wrapText="1"/>
    </xf>
    <xf numFmtId="0" fontId="0" fillId="0" borderId="36" xfId="0" applyFill="1" applyBorder="1" applyAlignment="1">
      <alignment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top" wrapText="1"/>
    </xf>
    <xf numFmtId="0" fontId="0" fillId="0" borderId="0" xfId="0" applyAlignment="1">
      <alignment vertical="top" wrapText="1"/>
    </xf>
    <xf numFmtId="2" fontId="0" fillId="0" borderId="0" xfId="6" applyNumberFormat="1" applyFont="1" applyFill="1" applyBorder="1" applyAlignment="1">
      <alignment horizontal="center"/>
    </xf>
    <xf numFmtId="2" fontId="0" fillId="0" borderId="0" xfId="6" applyNumberFormat="1" applyFont="1" applyAlignment="1"/>
    <xf numFmtId="2" fontId="0" fillId="0" borderId="0" xfId="6" applyNumberFormat="1" applyFont="1" applyFill="1" applyAlignment="1"/>
    <xf numFmtId="43" fontId="0" fillId="0" borderId="0" xfId="6" applyNumberFormat="1" applyFont="1" applyFill="1"/>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3" xfId="0" applyNumberFormat="1" applyFill="1" applyBorder="1" applyAlignment="1">
      <alignment horizontal="center" vertical="center"/>
    </xf>
    <xf numFmtId="2" fontId="0" fillId="0" borderId="29"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56" xfId="0" applyNumberFormat="1" applyFill="1" applyBorder="1" applyAlignment="1">
      <alignment horizontal="center" vertical="center"/>
    </xf>
    <xf numFmtId="2" fontId="0" fillId="0" borderId="19" xfId="0" applyNumberFormat="1" applyFill="1" applyBorder="1" applyAlignment="1">
      <alignment horizontal="center" vertical="center"/>
    </xf>
    <xf numFmtId="2" fontId="0" fillId="0" borderId="18" xfId="0" applyNumberFormat="1" applyFill="1" applyBorder="1" applyAlignment="1">
      <alignment horizontal="center" vertical="center"/>
    </xf>
    <xf numFmtId="2" fontId="0" fillId="0" borderId="17" xfId="0" applyNumberFormat="1" applyFill="1" applyBorder="1" applyAlignment="1">
      <alignment horizontal="center" vertical="center"/>
    </xf>
    <xf numFmtId="2" fontId="0" fillId="0" borderId="28" xfId="0" applyNumberFormat="1" applyFill="1" applyBorder="1" applyAlignment="1">
      <alignment horizontal="center" vertical="center"/>
    </xf>
    <xf numFmtId="2" fontId="0" fillId="0" borderId="44" xfId="0" applyNumberFormat="1" applyFill="1" applyBorder="1" applyAlignment="1">
      <alignment horizontal="center" vertical="center"/>
    </xf>
    <xf numFmtId="2" fontId="0" fillId="0" borderId="57" xfId="0" applyNumberFormat="1" applyFill="1" applyBorder="1" applyAlignment="1">
      <alignment horizontal="center" vertical="center"/>
    </xf>
    <xf numFmtId="167" fontId="0" fillId="0" borderId="19" xfId="0" applyNumberFormat="1" applyFill="1" applyBorder="1" applyAlignment="1">
      <alignment horizontal="center" vertical="center"/>
    </xf>
    <xf numFmtId="167" fontId="0" fillId="0" borderId="50"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0" xfId="0" applyNumberFormat="1" applyBorder="1"/>
    <xf numFmtId="165" fontId="0" fillId="0" borderId="0" xfId="6" applyNumberFormat="1" applyFont="1"/>
    <xf numFmtId="43" fontId="0" fillId="0" borderId="0" xfId="6" applyNumberFormat="1" applyFont="1"/>
    <xf numFmtId="0" fontId="14" fillId="0" borderId="0" xfId="0" applyFont="1" applyFill="1"/>
    <xf numFmtId="0" fontId="3" fillId="0" borderId="0" xfId="0" applyFont="1" applyFill="1" applyBorder="1" applyAlignment="1">
      <alignment horizontal="center"/>
    </xf>
    <xf numFmtId="0" fontId="8" fillId="0" borderId="47" xfId="0" applyFont="1" applyFill="1" applyBorder="1" applyAlignment="1">
      <alignment horizontal="center" vertical="center"/>
    </xf>
    <xf numFmtId="0" fontId="2" fillId="0" borderId="47" xfId="0" applyFont="1" applyFill="1" applyBorder="1" applyAlignment="1">
      <alignment horizontal="center" vertical="center"/>
    </xf>
    <xf numFmtId="0" fontId="14" fillId="0" borderId="0" xfId="0" applyFont="1"/>
    <xf numFmtId="0" fontId="3" fillId="0" borderId="0" xfId="0" applyFont="1" applyFill="1" applyBorder="1" applyAlignment="1">
      <alignment horizontal="center"/>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xf numFmtId="2" fontId="0" fillId="0" borderId="0" xfId="0" applyNumberFormat="1" applyBorder="1" applyAlignment="1"/>
    <xf numFmtId="0" fontId="0" fillId="0" borderId="26" xfId="0" applyBorder="1" applyAlignment="1"/>
    <xf numFmtId="0" fontId="0" fillId="0" borderId="27" xfId="0" applyBorder="1" applyAlignment="1"/>
    <xf numFmtId="0" fontId="0" fillId="0" borderId="11" xfId="0" applyBorder="1" applyAlignment="1">
      <alignment horizontal="left" vertical="center"/>
    </xf>
    <xf numFmtId="0" fontId="0" fillId="0" borderId="75" xfId="0" applyBorder="1" applyAlignment="1">
      <alignment vertical="center"/>
    </xf>
    <xf numFmtId="0" fontId="0" fillId="0" borderId="75" xfId="0" applyBorder="1" applyAlignment="1">
      <alignment horizontal="center" vertical="center"/>
    </xf>
    <xf numFmtId="0" fontId="0" fillId="0" borderId="75" xfId="0" applyBorder="1" applyAlignment="1"/>
    <xf numFmtId="0" fontId="0" fillId="0" borderId="75" xfId="0" applyBorder="1"/>
    <xf numFmtId="0" fontId="0" fillId="0" borderId="76" xfId="0" applyBorder="1"/>
    <xf numFmtId="0" fontId="3" fillId="0" borderId="1" xfId="0" applyFont="1" applyFill="1" applyBorder="1" applyAlignment="1">
      <alignment horizontal="center"/>
    </xf>
    <xf numFmtId="0" fontId="4" fillId="0" borderId="1" xfId="0" applyFont="1" applyFill="1" applyBorder="1" applyAlignment="1">
      <alignment horizontal="center"/>
    </xf>
    <xf numFmtId="0" fontId="0" fillId="0" borderId="0" xfId="0" applyFill="1"/>
    <xf numFmtId="0" fontId="0" fillId="0" borderId="0" xfId="0"/>
    <xf numFmtId="167" fontId="0" fillId="0" borderId="0" xfId="0" applyNumberFormat="1"/>
    <xf numFmtId="2" fontId="0" fillId="0" borderId="0" xfId="0" applyNumberFormat="1"/>
    <xf numFmtId="0" fontId="0" fillId="0" borderId="0" xfId="0" applyFill="1" applyBorder="1" applyAlignment="1">
      <alignment horizontal="center" vertical="center"/>
    </xf>
    <xf numFmtId="167" fontId="0" fillId="0" borderId="36" xfId="0" applyNumberFormat="1" applyFill="1" applyBorder="1" applyAlignment="1">
      <alignment horizontal="center" vertical="center"/>
    </xf>
    <xf numFmtId="0" fontId="10" fillId="0" borderId="0" xfId="0" applyFont="1" applyAlignment="1">
      <alignment vertical="top" wrapText="1"/>
    </xf>
    <xf numFmtId="0" fontId="0" fillId="0" borderId="82" xfId="0" applyBorder="1"/>
    <xf numFmtId="0" fontId="0" fillId="0" borderId="66" xfId="0" applyBorder="1" applyAlignment="1">
      <alignment horizontal="center" vertical="center"/>
    </xf>
    <xf numFmtId="0" fontId="9" fillId="0" borderId="81" xfId="0" applyFont="1" applyBorder="1"/>
    <xf numFmtId="0" fontId="9" fillId="0" borderId="1" xfId="0" applyFont="1" applyBorder="1" applyAlignment="1">
      <alignment horizontal="center" vertical="center"/>
    </xf>
    <xf numFmtId="0" fontId="9" fillId="0" borderId="3" xfId="0" applyFont="1" applyBorder="1" applyAlignment="1">
      <alignment horizontal="center"/>
    </xf>
    <xf numFmtId="0" fontId="0" fillId="0" borderId="35" xfId="0" applyBorder="1" applyAlignment="1">
      <alignment horizontal="center"/>
    </xf>
    <xf numFmtId="0" fontId="9" fillId="0" borderId="1" xfId="0" applyFont="1" applyBorder="1" applyAlignment="1">
      <alignment horizontal="center"/>
    </xf>
    <xf numFmtId="0" fontId="0" fillId="0" borderId="66" xfId="0" applyBorder="1" applyAlignment="1">
      <alignment horizontal="center"/>
    </xf>
    <xf numFmtId="0" fontId="9" fillId="0" borderId="6" xfId="0" applyFont="1" applyBorder="1" applyAlignment="1">
      <alignment horizontal="center"/>
    </xf>
    <xf numFmtId="0" fontId="0" fillId="0" borderId="36" xfId="0" applyBorder="1" applyAlignment="1">
      <alignment horizontal="center"/>
    </xf>
    <xf numFmtId="0" fontId="2" fillId="6" borderId="80" xfId="0" applyFont="1" applyFill="1" applyBorder="1" applyAlignment="1">
      <alignment vertical="center"/>
    </xf>
    <xf numFmtId="0" fontId="2" fillId="6" borderId="79" xfId="0" applyFont="1" applyFill="1" applyBorder="1" applyAlignment="1">
      <alignment horizontal="center" vertical="center"/>
    </xf>
    <xf numFmtId="0" fontId="2" fillId="6" borderId="77" xfId="0" applyFont="1" applyFill="1" applyBorder="1" applyAlignment="1">
      <alignment horizontal="center" vertical="center"/>
    </xf>
    <xf numFmtId="0" fontId="2" fillId="6" borderId="78" xfId="0" applyFont="1" applyFill="1" applyBorder="1" applyAlignment="1">
      <alignment horizontal="center" vertical="center" wrapText="1"/>
    </xf>
    <xf numFmtId="0" fontId="17" fillId="0" borderId="1" xfId="0" applyFont="1" applyBorder="1" applyAlignment="1">
      <alignment horizontal="center"/>
    </xf>
    <xf numFmtId="0" fontId="2" fillId="0" borderId="66" xfId="0" applyFont="1" applyBorder="1" applyAlignment="1">
      <alignment horizontal="center"/>
    </xf>
    <xf numFmtId="43" fontId="0" fillId="0" borderId="0" xfId="0" applyNumberFormat="1" applyFill="1"/>
    <xf numFmtId="1" fontId="0" fillId="0" borderId="36" xfId="0" applyNumberFormat="1" applyFill="1" applyBorder="1" applyAlignment="1">
      <alignment horizontal="center" vertical="center"/>
    </xf>
    <xf numFmtId="169" fontId="17" fillId="0" borderId="1" xfId="6" applyNumberFormat="1" applyFont="1" applyBorder="1" applyAlignment="1">
      <alignment horizontal="center"/>
    </xf>
    <xf numFmtId="169" fontId="9" fillId="0" borderId="1" xfId="6" applyNumberFormat="1" applyFont="1" applyBorder="1" applyAlignment="1">
      <alignment horizontal="center"/>
    </xf>
    <xf numFmtId="169" fontId="17" fillId="0" borderId="1" xfId="6" applyNumberFormat="1" applyFont="1" applyBorder="1" applyAlignment="1"/>
    <xf numFmtId="169" fontId="2" fillId="0" borderId="66" xfId="6" applyNumberFormat="1" applyFont="1" applyBorder="1" applyAlignment="1">
      <alignment horizontal="center"/>
    </xf>
    <xf numFmtId="166" fontId="0" fillId="0" borderId="0" xfId="0" applyNumberFormat="1" applyFill="1"/>
    <xf numFmtId="14" fontId="0" fillId="0" borderId="6" xfId="0" applyNumberFormat="1" applyFont="1" applyBorder="1" applyAlignment="1">
      <alignment horizontal="center"/>
    </xf>
    <xf numFmtId="1" fontId="0" fillId="0" borderId="6" xfId="0" applyNumberFormat="1" applyFont="1" applyBorder="1" applyAlignment="1">
      <alignment horizontal="center"/>
    </xf>
    <xf numFmtId="14" fontId="0" fillId="0" borderId="6" xfId="6" applyNumberFormat="1" applyFont="1" applyBorder="1" applyAlignment="1">
      <alignment horizontal="center"/>
    </xf>
    <xf numFmtId="170" fontId="0" fillId="0" borderId="6" xfId="6" applyNumberFormat="1" applyFont="1" applyBorder="1" applyAlignment="1">
      <alignment horizontal="center"/>
    </xf>
    <xf numFmtId="0" fontId="0" fillId="0" borderId="6" xfId="0" applyFont="1" applyBorder="1" applyAlignment="1">
      <alignment horizontal="center"/>
    </xf>
    <xf numFmtId="0" fontId="0" fillId="0" borderId="45" xfId="0" applyFill="1" applyBorder="1"/>
    <xf numFmtId="0" fontId="8" fillId="0" borderId="27" xfId="0" applyFont="1" applyBorder="1" applyAlignment="1">
      <alignment horizontal="center"/>
    </xf>
    <xf numFmtId="0" fontId="8" fillId="0" borderId="0" xfId="0" applyFont="1" applyBorder="1" applyAlignment="1">
      <alignment horizontal="center"/>
    </xf>
    <xf numFmtId="0" fontId="0" fillId="0" borderId="0" xfId="0" applyAlignment="1"/>
    <xf numFmtId="0" fontId="2" fillId="4" borderId="4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xf numFmtId="0" fontId="8" fillId="0" borderId="41"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61"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8" fillId="6" borderId="68" xfId="0" applyFont="1" applyFill="1" applyBorder="1" applyAlignment="1">
      <alignment horizontal="center" vertical="top"/>
    </xf>
    <xf numFmtId="0" fontId="8" fillId="6" borderId="69" xfId="0" applyFont="1" applyFill="1" applyBorder="1" applyAlignment="1">
      <alignment horizontal="center" vertical="top"/>
    </xf>
    <xf numFmtId="0" fontId="8" fillId="6" borderId="70" xfId="0" applyFont="1" applyFill="1" applyBorder="1" applyAlignment="1">
      <alignment horizontal="center" vertical="top"/>
    </xf>
    <xf numFmtId="0" fontId="10" fillId="0" borderId="0" xfId="0" applyFont="1" applyAlignment="1">
      <alignment vertical="top" wrapText="1"/>
    </xf>
  </cellXfs>
  <cellStyles count="32">
    <cellStyle name="Comma" xfId="6" builtinId="3"/>
    <cellStyle name="Comma 2" xfId="2" xr:uid="{00000000-0005-0000-0000-000001000000}"/>
    <cellStyle name="Comma 2 2" xfId="9" xr:uid="{00000000-0005-0000-0000-000002000000}"/>
    <cellStyle name="Comma 2 3" xfId="10" xr:uid="{00000000-0005-0000-0000-000003000000}"/>
    <cellStyle name="Comma 2 4" xfId="11" xr:uid="{00000000-0005-0000-0000-000004000000}"/>
    <cellStyle name="Comma 3" xfId="3" xr:uid="{00000000-0005-0000-0000-000005000000}"/>
    <cellStyle name="Comma 4" xfId="12" xr:uid="{00000000-0005-0000-0000-000006000000}"/>
    <cellStyle name="Currency 2" xfId="13" xr:uid="{00000000-0005-0000-0000-000007000000}"/>
    <cellStyle name="Currency 2 2" xfId="14" xr:uid="{00000000-0005-0000-0000-000008000000}"/>
    <cellStyle name="Currency 2 3" xfId="15" xr:uid="{00000000-0005-0000-0000-000009000000}"/>
    <cellStyle name="Currency 2 4" xfId="16" xr:uid="{00000000-0005-0000-0000-00000A000000}"/>
    <cellStyle name="Normal" xfId="0" builtinId="0"/>
    <cellStyle name="Normal 2" xfId="4" xr:uid="{00000000-0005-0000-0000-00000D000000}"/>
    <cellStyle name="Normal 2 2" xfId="17" xr:uid="{00000000-0005-0000-0000-00000E000000}"/>
    <cellStyle name="Normal 2 2 2" xfId="18" xr:uid="{00000000-0005-0000-0000-00000F000000}"/>
    <cellStyle name="Normal 2 2 2 2" xfId="19" xr:uid="{00000000-0005-0000-0000-000010000000}"/>
    <cellStyle name="Normal 2 2 3" xfId="20" xr:uid="{00000000-0005-0000-0000-000011000000}"/>
    <cellStyle name="Normal 2 2 4" xfId="21" xr:uid="{00000000-0005-0000-0000-000012000000}"/>
    <cellStyle name="Normal 2 3" xfId="22" xr:uid="{00000000-0005-0000-0000-000013000000}"/>
    <cellStyle name="Normal 3" xfId="5" xr:uid="{00000000-0005-0000-0000-000014000000}"/>
    <cellStyle name="Normal 3 2" xfId="7" xr:uid="{00000000-0005-0000-0000-000015000000}"/>
    <cellStyle name="Normal 3 2 2" xfId="23" xr:uid="{00000000-0005-0000-0000-000016000000}"/>
    <cellStyle name="Normal 3 3" xfId="24" xr:uid="{00000000-0005-0000-0000-000017000000}"/>
    <cellStyle name="Normal 4" xfId="25" xr:uid="{00000000-0005-0000-0000-000018000000}"/>
    <cellStyle name="Normal 4 2" xfId="26" xr:uid="{00000000-0005-0000-0000-000019000000}"/>
    <cellStyle name="Normal 5" xfId="27" xr:uid="{00000000-0005-0000-0000-00001A000000}"/>
    <cellStyle name="Percent" xfId="1" builtinId="5"/>
    <cellStyle name="Percent 2" xfId="28" xr:uid="{00000000-0005-0000-0000-00001C000000}"/>
    <cellStyle name="Percent 2 2" xfId="29" xr:uid="{00000000-0005-0000-0000-00001D000000}"/>
    <cellStyle name="Percent 3" xfId="30" xr:uid="{00000000-0005-0000-0000-00001E000000}"/>
    <cellStyle name="Percent 4" xfId="31" xr:uid="{00000000-0005-0000-0000-00001F000000}"/>
    <cellStyle name="Percent 9" xfId="8" xr:uid="{00000000-0005-0000-0000-000020000000}"/>
  </cellStyles>
  <dxfs count="0"/>
  <tableStyles count="0" defaultTableStyle="TableStyleMedium2" defaultPivotStyle="PivotStyleLight16"/>
  <colors>
    <mruColors>
      <color rgb="FFA16600"/>
      <color rgb="FF458600"/>
      <color rgb="FF2375DB"/>
      <color rgb="FF71588F"/>
      <color rgb="FF747474"/>
      <color rgb="FF01819C"/>
      <color rgb="FF4F81B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Power (MW)</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Hawaiian Electric (Including IPPs)</a:t>
            </a:r>
          </a:p>
          <a:p>
            <a:pPr>
              <a:defRPr/>
            </a:pPr>
            <a:r>
              <a:rPr lang="en-US" sz="1200" baseline="0">
                <a:latin typeface="Times New Roman" panose="02020603050405020304" pitchFamily="18" charset="0"/>
                <a:cs typeface="Times New Roman" panose="02020603050405020304" pitchFamily="18" charset="0"/>
              </a:rPr>
              <a:t>Annual</a:t>
            </a:r>
            <a:endParaRPr lang="en-US"/>
          </a:p>
        </c:rich>
      </c:tx>
      <c:overlay val="1"/>
    </c:title>
    <c:autoTitleDeleted val="0"/>
    <c:plotArea>
      <c:layout>
        <c:manualLayout>
          <c:layoutTarget val="inner"/>
          <c:xMode val="edge"/>
          <c:yMode val="edge"/>
          <c:x val="9.7095419342678624E-2"/>
          <c:y val="0.22197885178783677"/>
          <c:w val="0.83837814192144899"/>
          <c:h val="0.59647315870527051"/>
        </c:manualLayout>
      </c:layout>
      <c:barChart>
        <c:barDir val="col"/>
        <c:grouping val="stacked"/>
        <c:varyColors val="0"/>
        <c:ser>
          <c:idx val="1"/>
          <c:order val="0"/>
          <c:tx>
            <c:strRef>
              <c:f>'Consolidated Annual'!$A$6</c:f>
              <c:strCache>
                <c:ptCount val="1"/>
                <c:pt idx="0">
                  <c:v>O‘ahu</c:v>
                </c:pt>
              </c:strCache>
            </c:strRef>
          </c:tx>
          <c:spPr>
            <a:solidFill>
              <a:srgbClr val="2375DB"/>
            </a:solidFill>
          </c:spPr>
          <c:invertIfNegative val="0"/>
          <c:cat>
            <c:numRef>
              <c:f>'Consolidated Annual'!A_ann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'Consolidated Annual'!A_Hawaiian_Electric</c:f>
              <c:numCache>
                <c:formatCode>0.00</c:formatCode>
                <c:ptCount val="10"/>
                <c:pt idx="0">
                  <c:v>6.0000000000000001E-3</c:v>
                </c:pt>
                <c:pt idx="1">
                  <c:v>6.0000000000000001E-3</c:v>
                </c:pt>
                <c:pt idx="2">
                  <c:v>6.0000000000000001E-3</c:v>
                </c:pt>
                <c:pt idx="3">
                  <c:v>1.006</c:v>
                </c:pt>
                <c:pt idx="4">
                  <c:v>1.006</c:v>
                </c:pt>
                <c:pt idx="5">
                  <c:v>1.014</c:v>
                </c:pt>
                <c:pt idx="6">
                  <c:v>1.006</c:v>
                </c:pt>
                <c:pt idx="7">
                  <c:v>6.0000000000000053E-3</c:v>
                </c:pt>
                <c:pt idx="8">
                  <c:v>6.0000000000000053E-3</c:v>
                </c:pt>
                <c:pt idx="9">
                  <c:v>39.006</c:v>
                </c:pt>
              </c:numCache>
            </c:numRef>
          </c:val>
          <c:extLst>
            <c:ext xmlns:c16="http://schemas.microsoft.com/office/drawing/2014/chart" uri="{C3380CC4-5D6E-409C-BE32-E72D297353CC}">
              <c16:uniqueId val="{00000000-04D8-4E8D-A6B9-7032D1CB36D8}"/>
            </c:ext>
          </c:extLst>
        </c:ser>
        <c:ser>
          <c:idx val="2"/>
          <c:order val="1"/>
          <c:tx>
            <c:strRef>
              <c:f>'Consolidated Annual'!$A$7</c:f>
              <c:strCache>
                <c:ptCount val="1"/>
                <c:pt idx="0">
                  <c:v>Maui County</c:v>
                </c:pt>
              </c:strCache>
            </c:strRef>
          </c:tx>
          <c:spPr>
            <a:solidFill>
              <a:srgbClr val="458600"/>
            </a:solidFill>
            <a:ln>
              <a:noFill/>
            </a:ln>
          </c:spPr>
          <c:invertIfNegative val="0"/>
          <c:cat>
            <c:numRef>
              <c:f>'Consolidated Annual'!A_ann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'Consolidated Annual'!A_Maui_Electric</c:f>
              <c:numCache>
                <c:formatCode>0.00</c:formatCode>
                <c:ptCount val="10"/>
                <c:pt idx="0">
                  <c:v>22.140999999999998</c:v>
                </c:pt>
                <c:pt idx="1">
                  <c:v>23.831</c:v>
                </c:pt>
                <c:pt idx="2">
                  <c:v>23.831</c:v>
                </c:pt>
                <c:pt idx="3">
                  <c:v>25.831</c:v>
                </c:pt>
                <c:pt idx="4">
                  <c:v>25.831</c:v>
                </c:pt>
                <c:pt idx="5">
                  <c:v>25.140999999999998</c:v>
                </c:pt>
                <c:pt idx="6">
                  <c:v>25.140999999999998</c:v>
                </c:pt>
                <c:pt idx="7">
                  <c:v>25.140999999999998</c:v>
                </c:pt>
                <c:pt idx="8">
                  <c:v>25.140999999999998</c:v>
                </c:pt>
                <c:pt idx="9">
                  <c:v>25.140999999999998</c:v>
                </c:pt>
              </c:numCache>
            </c:numRef>
          </c:val>
          <c:extLst>
            <c:ext xmlns:c16="http://schemas.microsoft.com/office/drawing/2014/chart" uri="{C3380CC4-5D6E-409C-BE32-E72D297353CC}">
              <c16:uniqueId val="{00000001-04D8-4E8D-A6B9-7032D1CB36D8}"/>
            </c:ext>
          </c:extLst>
        </c:ser>
        <c:ser>
          <c:idx val="3"/>
          <c:order val="2"/>
          <c:tx>
            <c:strRef>
              <c:f>'Consolidated Annual'!$A$8</c:f>
              <c:strCache>
                <c:ptCount val="1"/>
                <c:pt idx="0">
                  <c:v>Hawai‘i Island</c:v>
                </c:pt>
              </c:strCache>
            </c:strRef>
          </c:tx>
          <c:spPr>
            <a:solidFill>
              <a:schemeClr val="accent2"/>
            </a:solidFill>
          </c:spPr>
          <c:invertIfNegative val="0"/>
          <c:cat>
            <c:numRef>
              <c:f>'Consolidated Annual'!A_ann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'Consolidated Annual'!A_Hawaii_Electric_Light</c:f>
              <c:numCache>
                <c:formatCode>0.00</c:formatCode>
                <c:ptCount val="10"/>
                <c:pt idx="0">
                  <c:v>1.1000000000000001</c:v>
                </c:pt>
                <c:pt idx="1">
                  <c:v>1.1000000000000001</c:v>
                </c:pt>
                <c:pt idx="2">
                  <c:v>1.1000000000000001</c:v>
                </c:pt>
                <c:pt idx="3">
                  <c:v>1.1000000000000001</c:v>
                </c:pt>
                <c:pt idx="4">
                  <c:v>1.1000000000000001</c:v>
                </c:pt>
                <c:pt idx="5">
                  <c:v>1.1000000000000001</c:v>
                </c:pt>
                <c:pt idx="6">
                  <c:v>1.1000000000000001</c:v>
                </c:pt>
                <c:pt idx="7">
                  <c:v>1.1000000000000001</c:v>
                </c:pt>
                <c:pt idx="8">
                  <c:v>1.1000000000000001</c:v>
                </c:pt>
                <c:pt idx="9">
                  <c:v>1.1000000000000001</c:v>
                </c:pt>
              </c:numCache>
            </c:numRef>
          </c:val>
          <c:extLst>
            <c:ext xmlns:c16="http://schemas.microsoft.com/office/drawing/2014/chart" uri="{C3380CC4-5D6E-409C-BE32-E72D297353CC}">
              <c16:uniqueId val="{00000002-04D8-4E8D-A6B9-7032D1CB36D8}"/>
            </c:ext>
          </c:extLst>
        </c:ser>
        <c:dLbls>
          <c:showLegendKey val="0"/>
          <c:showVal val="0"/>
          <c:showCatName val="0"/>
          <c:showSerName val="0"/>
          <c:showPercent val="0"/>
          <c:showBubbleSize val="0"/>
        </c:dLbls>
        <c:gapWidth val="150"/>
        <c:overlap val="100"/>
        <c:axId val="140638464"/>
        <c:axId val="140713984"/>
      </c:barChart>
      <c:lineChart>
        <c:grouping val="standard"/>
        <c:varyColors val="0"/>
        <c:ser>
          <c:idx val="5"/>
          <c:order val="3"/>
          <c:tx>
            <c:strRef>
              <c:f>'Consolidated Annual'!$A$5</c:f>
              <c:strCache>
                <c:ptCount val="1"/>
                <c:pt idx="0">
                  <c:v>Hawaiian Electric Power (MW)</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'Consolidated Annual'!A_ann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'Consolidated Annual'!A_Consolidated_Companies__Power_MW</c:f>
              <c:numCache>
                <c:formatCode>0.00</c:formatCode>
                <c:ptCount val="10"/>
                <c:pt idx="0">
                  <c:v>23.247</c:v>
                </c:pt>
                <c:pt idx="1">
                  <c:v>24.937000000000001</c:v>
                </c:pt>
                <c:pt idx="2">
                  <c:v>24.937000000000001</c:v>
                </c:pt>
                <c:pt idx="3">
                  <c:v>27.937000000000001</c:v>
                </c:pt>
                <c:pt idx="4">
                  <c:v>27.937000000000001</c:v>
                </c:pt>
                <c:pt idx="5">
                  <c:v>27.254999999999999</c:v>
                </c:pt>
                <c:pt idx="6">
                  <c:v>27.247</c:v>
                </c:pt>
                <c:pt idx="7" formatCode="General">
                  <c:v>26.247</c:v>
                </c:pt>
                <c:pt idx="8" formatCode="General">
                  <c:v>26.247</c:v>
                </c:pt>
                <c:pt idx="9">
                  <c:v>65.246999999999986</c:v>
                </c:pt>
              </c:numCache>
            </c:numRef>
          </c:val>
          <c:smooth val="0"/>
          <c:extLst>
            <c:ext xmlns:c16="http://schemas.microsoft.com/office/drawing/2014/chart" uri="{C3380CC4-5D6E-409C-BE32-E72D297353CC}">
              <c16:uniqueId val="{0000000E-04D8-4E8D-A6B9-7032D1CB36D8}"/>
            </c:ext>
          </c:extLst>
        </c:ser>
        <c:dLbls>
          <c:showLegendKey val="0"/>
          <c:showVal val="0"/>
          <c:showCatName val="0"/>
          <c:showSerName val="0"/>
          <c:showPercent val="0"/>
          <c:showBubbleSize val="0"/>
        </c:dLbls>
        <c:marker val="1"/>
        <c:smooth val="0"/>
        <c:axId val="140638464"/>
        <c:axId val="140713984"/>
      </c:lineChart>
      <c:catAx>
        <c:axId val="140638464"/>
        <c:scaling>
          <c:orientation val="minMax"/>
        </c:scaling>
        <c:delete val="0"/>
        <c:axPos val="b"/>
        <c:numFmt formatCode="General" sourceLinked="1"/>
        <c:majorTickMark val="none"/>
        <c:minorTickMark val="none"/>
        <c:tickLblPos val="nextTo"/>
        <c:crossAx val="140713984"/>
        <c:crosses val="autoZero"/>
        <c:auto val="1"/>
        <c:lblAlgn val="ctr"/>
        <c:lblOffset val="100"/>
        <c:noMultiLvlLbl val="0"/>
      </c:catAx>
      <c:valAx>
        <c:axId val="140713984"/>
        <c:scaling>
          <c:orientation val="minMax"/>
        </c:scaling>
        <c:delete val="0"/>
        <c:axPos val="l"/>
        <c:majorGridlines/>
        <c:title>
          <c:tx>
            <c:rich>
              <a:bodyPr/>
              <a:lstStyle/>
              <a:p>
                <a:pPr>
                  <a:defRPr/>
                </a:pPr>
                <a:r>
                  <a:rPr lang="en-US"/>
                  <a:t>Amount</a:t>
                </a:r>
                <a:r>
                  <a:rPr lang="en-US" baseline="0"/>
                  <a:t> of </a:t>
                </a:r>
                <a:r>
                  <a:rPr lang="en-US"/>
                  <a:t>Power</a:t>
                </a:r>
                <a:r>
                  <a:rPr lang="en-US" baseline="0"/>
                  <a:t> (MW)</a:t>
                </a:r>
              </a:p>
            </c:rich>
          </c:tx>
          <c:overlay val="0"/>
        </c:title>
        <c:numFmt formatCode="General" sourceLinked="0"/>
        <c:majorTickMark val="none"/>
        <c:minorTickMark val="none"/>
        <c:tickLblPos val="nextTo"/>
        <c:txPr>
          <a:bodyPr/>
          <a:lstStyle/>
          <a:p>
            <a:pPr>
              <a:defRPr sz="900"/>
            </a:pPr>
            <a:endParaRPr lang="en-US"/>
          </a:p>
        </c:txPr>
        <c:crossAx val="140638464"/>
        <c:crosses val="autoZero"/>
        <c:crossBetween val="between"/>
      </c:valAx>
      <c:spPr>
        <a:solidFill>
          <a:schemeClr val="bg1"/>
        </a:solidFill>
      </c:spPr>
    </c:plotArea>
    <c:legend>
      <c:legendPos val="b"/>
      <c:legendEntry>
        <c:idx val="3"/>
        <c:delete val="1"/>
      </c:legendEntry>
      <c:layout>
        <c:manualLayout>
          <c:xMode val="edge"/>
          <c:yMode val="edge"/>
          <c:x val="6.0289885024214486E-2"/>
          <c:y val="0.85125070477301457"/>
          <c:w val="0.89163783660900653"/>
          <c:h val="0.1487492952269855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Hawaiian Electric (Including IPPs)</a:t>
            </a:r>
          </a:p>
          <a:p>
            <a:pPr>
              <a:defRPr/>
            </a:pPr>
            <a:r>
              <a:rPr lang="en-US" sz="1200" baseline="0">
                <a:latin typeface="Times New Roman" panose="02020603050405020304" pitchFamily="18" charset="0"/>
                <a:cs typeface="Times New Roman" panose="02020603050405020304" pitchFamily="18" charset="0"/>
              </a:rPr>
              <a:t>Annual</a:t>
            </a:r>
            <a:endParaRPr lang="en-US"/>
          </a:p>
        </c:rich>
      </c:tx>
      <c:overlay val="1"/>
    </c:title>
    <c:autoTitleDeleted val="0"/>
    <c:plotArea>
      <c:layout>
        <c:manualLayout>
          <c:layoutTarget val="inner"/>
          <c:xMode val="edge"/>
          <c:yMode val="edge"/>
          <c:x val="0.11617394211668061"/>
          <c:y val="0.20546319639316338"/>
          <c:w val="0.82620568115507287"/>
          <c:h val="0.61431066870994866"/>
        </c:manualLayout>
      </c:layout>
      <c:barChart>
        <c:barDir val="col"/>
        <c:grouping val="stacked"/>
        <c:varyColors val="0"/>
        <c:ser>
          <c:idx val="1"/>
          <c:order val="0"/>
          <c:tx>
            <c:strRef>
              <c:f>'Consolidated Annual'!$A$39</c:f>
              <c:strCache>
                <c:ptCount val="1"/>
                <c:pt idx="0">
                  <c:v>O‘ahu</c:v>
                </c:pt>
              </c:strCache>
            </c:strRef>
          </c:tx>
          <c:spPr>
            <a:solidFill>
              <a:srgbClr val="2375DB"/>
            </a:solidFill>
          </c:spPr>
          <c:invertIfNegative val="0"/>
          <c:cat>
            <c:numRef>
              <c:f>'Consolidated Annual'!B_ann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'Consolidated Annual'!B_Hawaiian_Electric</c:f>
              <c:numCache>
                <c:formatCode>0.00</c:formatCode>
                <c:ptCount val="10"/>
                <c:pt idx="0">
                  <c:v>2.4E-2</c:v>
                </c:pt>
                <c:pt idx="1">
                  <c:v>2.4E-2</c:v>
                </c:pt>
                <c:pt idx="2">
                  <c:v>2.4E-2</c:v>
                </c:pt>
                <c:pt idx="3">
                  <c:v>0.27400000000000002</c:v>
                </c:pt>
                <c:pt idx="4">
                  <c:v>0.27400000000000002</c:v>
                </c:pt>
                <c:pt idx="5">
                  <c:v>0.30599999999999999</c:v>
                </c:pt>
                <c:pt idx="6">
                  <c:v>0.27400000000000002</c:v>
                </c:pt>
                <c:pt idx="7">
                  <c:v>2.4000000000000021E-2</c:v>
                </c:pt>
                <c:pt idx="8">
                  <c:v>2.4000000000000021E-2</c:v>
                </c:pt>
                <c:pt idx="9">
                  <c:v>156.024</c:v>
                </c:pt>
              </c:numCache>
            </c:numRef>
          </c:val>
          <c:extLst>
            <c:ext xmlns:c16="http://schemas.microsoft.com/office/drawing/2014/chart" uri="{C3380CC4-5D6E-409C-BE32-E72D297353CC}">
              <c16:uniqueId val="{00000000-ECD2-40E0-9F76-95A1F732E969}"/>
            </c:ext>
          </c:extLst>
        </c:ser>
        <c:ser>
          <c:idx val="2"/>
          <c:order val="1"/>
          <c:tx>
            <c:strRef>
              <c:f>'Consolidated Annual'!$A$40</c:f>
              <c:strCache>
                <c:ptCount val="1"/>
                <c:pt idx="0">
                  <c:v>Maui County</c:v>
                </c:pt>
              </c:strCache>
            </c:strRef>
          </c:tx>
          <c:spPr>
            <a:solidFill>
              <a:srgbClr val="458600"/>
            </a:solidFill>
          </c:spPr>
          <c:invertIfNegative val="0"/>
          <c:cat>
            <c:numRef>
              <c:f>'Consolidated Annual'!B_ann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'Consolidated Annual'!B_Maui_Electric</c:f>
              <c:numCache>
                <c:formatCode>0.00</c:formatCode>
                <c:ptCount val="10"/>
                <c:pt idx="0">
                  <c:v>24.916</c:v>
                </c:pt>
                <c:pt idx="1">
                  <c:v>26.645</c:v>
                </c:pt>
                <c:pt idx="2">
                  <c:v>26.645</c:v>
                </c:pt>
                <c:pt idx="3">
                  <c:v>26.978000000000002</c:v>
                </c:pt>
                <c:pt idx="4">
                  <c:v>26.978000000000002</c:v>
                </c:pt>
                <c:pt idx="5">
                  <c:v>26.31</c:v>
                </c:pt>
                <c:pt idx="6">
                  <c:v>26.31</c:v>
                </c:pt>
                <c:pt idx="7">
                  <c:v>26.31</c:v>
                </c:pt>
                <c:pt idx="8">
                  <c:v>26.31</c:v>
                </c:pt>
                <c:pt idx="9">
                  <c:v>26.31</c:v>
                </c:pt>
              </c:numCache>
            </c:numRef>
          </c:val>
          <c:extLst>
            <c:ext xmlns:c16="http://schemas.microsoft.com/office/drawing/2014/chart" uri="{C3380CC4-5D6E-409C-BE32-E72D297353CC}">
              <c16:uniqueId val="{00000001-ECD2-40E0-9F76-95A1F732E969}"/>
            </c:ext>
          </c:extLst>
        </c:ser>
        <c:ser>
          <c:idx val="3"/>
          <c:order val="2"/>
          <c:tx>
            <c:strRef>
              <c:f>'Consolidated Annual'!$A$41</c:f>
              <c:strCache>
                <c:ptCount val="1"/>
                <c:pt idx="0">
                  <c:v>Hawai‘i Island</c:v>
                </c:pt>
              </c:strCache>
            </c:strRef>
          </c:tx>
          <c:spPr>
            <a:solidFill>
              <a:schemeClr val="accent2"/>
            </a:solidFill>
          </c:spPr>
          <c:invertIfNegative val="0"/>
          <c:cat>
            <c:numRef>
              <c:f>'Consolidated Annual'!B_ann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'Consolidated Annual'!B_Hawaii_Electric_Light</c:f>
              <c:numCache>
                <c:formatCode>0.00</c:formatCode>
                <c:ptCount val="10"/>
                <c:pt idx="0">
                  <c:v>0.498</c:v>
                </c:pt>
                <c:pt idx="1">
                  <c:v>0.498</c:v>
                </c:pt>
                <c:pt idx="2">
                  <c:v>0.498</c:v>
                </c:pt>
                <c:pt idx="3">
                  <c:v>0.498</c:v>
                </c:pt>
                <c:pt idx="4">
                  <c:v>0.498</c:v>
                </c:pt>
                <c:pt idx="5">
                  <c:v>0.498</c:v>
                </c:pt>
                <c:pt idx="6">
                  <c:v>0.498</c:v>
                </c:pt>
                <c:pt idx="7">
                  <c:v>0.498</c:v>
                </c:pt>
                <c:pt idx="8">
                  <c:v>0.498</c:v>
                </c:pt>
                <c:pt idx="9">
                  <c:v>0.498</c:v>
                </c:pt>
              </c:numCache>
            </c:numRef>
          </c:val>
          <c:extLst>
            <c:ext xmlns:c16="http://schemas.microsoft.com/office/drawing/2014/chart" uri="{C3380CC4-5D6E-409C-BE32-E72D297353CC}">
              <c16:uniqueId val="{00000002-ECD2-40E0-9F76-95A1F732E969}"/>
            </c:ext>
          </c:extLst>
        </c:ser>
        <c:dLbls>
          <c:showLegendKey val="0"/>
          <c:showVal val="0"/>
          <c:showCatName val="0"/>
          <c:showSerName val="0"/>
          <c:showPercent val="0"/>
          <c:showBubbleSize val="0"/>
        </c:dLbls>
        <c:gapWidth val="150"/>
        <c:overlap val="100"/>
        <c:axId val="140786688"/>
        <c:axId val="140817152"/>
      </c:barChart>
      <c:lineChart>
        <c:grouping val="standard"/>
        <c:varyColors val="0"/>
        <c:ser>
          <c:idx val="5"/>
          <c:order val="3"/>
          <c:tx>
            <c:strRef>
              <c:f>'Consolidated Annual'!$A$38</c:f>
              <c:strCache>
                <c:ptCount val="1"/>
                <c:pt idx="0">
                  <c:v>Hawaiian Electric  Energy (MWh)</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'Consolidated Annual'!B_ann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'Consolidated Annual'!B_Consolidated__Energy_MWh</c:f>
              <c:numCache>
                <c:formatCode>0.00</c:formatCode>
                <c:ptCount val="10"/>
                <c:pt idx="0">
                  <c:v>25.437999999999999</c:v>
                </c:pt>
                <c:pt idx="1">
                  <c:v>27.167000000000002</c:v>
                </c:pt>
                <c:pt idx="2">
                  <c:v>27.167000000000002</c:v>
                </c:pt>
                <c:pt idx="3">
                  <c:v>27.75</c:v>
                </c:pt>
                <c:pt idx="4">
                  <c:v>27.12</c:v>
                </c:pt>
                <c:pt idx="5">
                  <c:v>27.12</c:v>
                </c:pt>
                <c:pt idx="6">
                  <c:v>27.082000000000001</c:v>
                </c:pt>
                <c:pt idx="7" formatCode="General">
                  <c:v>26.832000000000001</c:v>
                </c:pt>
                <c:pt idx="8" formatCode="General">
                  <c:v>26.832000000000001</c:v>
                </c:pt>
                <c:pt idx="9" formatCode="General">
                  <c:v>182.83199999999999</c:v>
                </c:pt>
              </c:numCache>
            </c:numRef>
          </c:val>
          <c:smooth val="0"/>
          <c:extLst>
            <c:ext xmlns:c16="http://schemas.microsoft.com/office/drawing/2014/chart" uri="{C3380CC4-5D6E-409C-BE32-E72D297353CC}">
              <c16:uniqueId val="{00000010-ECD2-40E0-9F76-95A1F732E969}"/>
            </c:ext>
          </c:extLst>
        </c:ser>
        <c:dLbls>
          <c:showLegendKey val="0"/>
          <c:showVal val="0"/>
          <c:showCatName val="0"/>
          <c:showSerName val="0"/>
          <c:showPercent val="0"/>
          <c:showBubbleSize val="0"/>
        </c:dLbls>
        <c:marker val="1"/>
        <c:smooth val="0"/>
        <c:axId val="140786688"/>
        <c:axId val="140817152"/>
      </c:lineChart>
      <c:catAx>
        <c:axId val="140786688"/>
        <c:scaling>
          <c:orientation val="minMax"/>
        </c:scaling>
        <c:delete val="0"/>
        <c:axPos val="b"/>
        <c:numFmt formatCode="General" sourceLinked="1"/>
        <c:majorTickMark val="none"/>
        <c:minorTickMark val="none"/>
        <c:tickLblPos val="nextTo"/>
        <c:crossAx val="140817152"/>
        <c:crosses val="autoZero"/>
        <c:auto val="1"/>
        <c:lblAlgn val="ctr"/>
        <c:lblOffset val="100"/>
        <c:noMultiLvlLbl val="0"/>
      </c:catAx>
      <c:valAx>
        <c:axId val="140817152"/>
        <c:scaling>
          <c:orientation val="minMax"/>
        </c:scaling>
        <c:delete val="0"/>
        <c:axPos val="l"/>
        <c:majorGridlines/>
        <c:title>
          <c:tx>
            <c:rich>
              <a:bodyPr/>
              <a:lstStyle/>
              <a:p>
                <a:pPr>
                  <a:defRPr/>
                </a:pPr>
                <a:r>
                  <a:rPr lang="en-US"/>
                  <a:t>Amount of Energy MWh </a:t>
                </a:r>
              </a:p>
            </c:rich>
          </c:tx>
          <c:overlay val="0"/>
        </c:title>
        <c:numFmt formatCode="General" sourceLinked="0"/>
        <c:majorTickMark val="none"/>
        <c:minorTickMark val="none"/>
        <c:tickLblPos val="nextTo"/>
        <c:txPr>
          <a:bodyPr/>
          <a:lstStyle/>
          <a:p>
            <a:pPr>
              <a:defRPr sz="900"/>
            </a:pPr>
            <a:endParaRPr lang="en-US"/>
          </a:p>
        </c:txPr>
        <c:crossAx val="140786688"/>
        <c:crosses val="autoZero"/>
        <c:crossBetween val="between"/>
      </c:valAx>
      <c:spPr>
        <a:solidFill>
          <a:schemeClr val="bg1"/>
        </a:solidFill>
      </c:spPr>
    </c:plotArea>
    <c:legend>
      <c:legendPos val="b"/>
      <c:legendEntry>
        <c:idx val="3"/>
        <c:delete val="1"/>
      </c:legendEntry>
      <c:layout>
        <c:manualLayout>
          <c:xMode val="edge"/>
          <c:yMode val="edge"/>
          <c:x val="6.0289885024214486E-2"/>
          <c:y val="0.88404866275054861"/>
          <c:w val="0.88463871149964524"/>
          <c:h val="0.1159513372494513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Amonut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Hawaiian Electric &amp; IPPs</a:t>
            </a:r>
          </a:p>
          <a:p>
            <a:pPr>
              <a:defRPr/>
            </a:pPr>
            <a:r>
              <a:rPr lang="en-US" sz="1200" baseline="0">
                <a:latin typeface="Times New Roman" panose="02020603050405020304" pitchFamily="18" charset="0"/>
                <a:cs typeface="Times New Roman" panose="02020603050405020304" pitchFamily="18" charset="0"/>
              </a:rPr>
              <a:t>Annual</a:t>
            </a:r>
            <a:endParaRPr lang="en-US"/>
          </a:p>
        </c:rich>
      </c:tx>
      <c:overlay val="1"/>
    </c:title>
    <c:autoTitleDeleted val="0"/>
    <c:plotArea>
      <c:layout>
        <c:manualLayout>
          <c:layoutTarget val="inner"/>
          <c:xMode val="edge"/>
          <c:yMode val="edge"/>
          <c:x val="0.12712548418574351"/>
          <c:y val="0.21282135228288598"/>
          <c:w val="0.80834815002963334"/>
          <c:h val="0.60077369960925886"/>
        </c:manualLayout>
      </c:layout>
      <c:barChart>
        <c:barDir val="col"/>
        <c:grouping val="stacked"/>
        <c:varyColors val="0"/>
        <c:ser>
          <c:idx val="1"/>
          <c:order val="0"/>
          <c:tx>
            <c:strRef>
              <c:f>'Energy Annual'!$A$6</c:f>
              <c:strCache>
                <c:ptCount val="1"/>
                <c:pt idx="0">
                  <c:v>Utility Storage</c:v>
                </c:pt>
              </c:strCache>
            </c:strRef>
          </c:tx>
          <c:spPr>
            <a:solidFill>
              <a:srgbClr val="71588F"/>
            </a:solidFill>
          </c:spPr>
          <c:invertIfNegative val="0"/>
          <c:cat>
            <c:numRef>
              <c:f>'Energy Annual'!A_ann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Annual'!A_Utility_Storage</c:f>
              <c:numCache>
                <c:formatCode>_(* #,##0.00_);_(* \(#,##0.00\);_(* "-"??_);_(@_)</c:formatCode>
                <c:ptCount val="10"/>
                <c:pt idx="0">
                  <c:v>0.52200000000000002</c:v>
                </c:pt>
                <c:pt idx="1">
                  <c:v>2.2509999999999999</c:v>
                </c:pt>
                <c:pt idx="2">
                  <c:v>2.2509999999999999</c:v>
                </c:pt>
                <c:pt idx="3">
                  <c:v>2.8340000000000001</c:v>
                </c:pt>
                <c:pt idx="4">
                  <c:v>2.8340000000000001</c:v>
                </c:pt>
                <c:pt idx="5">
                  <c:v>2.1970000000000001</c:v>
                </c:pt>
                <c:pt idx="6">
                  <c:v>2.165</c:v>
                </c:pt>
                <c:pt idx="7">
                  <c:v>1.915</c:v>
                </c:pt>
                <c:pt idx="8">
                  <c:v>1.915</c:v>
                </c:pt>
                <c:pt idx="9">
                  <c:v>1.915</c:v>
                </c:pt>
              </c:numCache>
            </c:numRef>
          </c:val>
          <c:extLst>
            <c:ext xmlns:c16="http://schemas.microsoft.com/office/drawing/2014/chart" uri="{C3380CC4-5D6E-409C-BE32-E72D297353CC}">
              <c16:uniqueId val="{00000000-414E-498F-8954-A3C1A68CD1E3}"/>
            </c:ext>
          </c:extLst>
        </c:ser>
        <c:ser>
          <c:idx val="2"/>
          <c:order val="1"/>
          <c:tx>
            <c:strRef>
              <c:f>'Energy Annual'!$A$7</c:f>
              <c:strCache>
                <c:ptCount val="1"/>
                <c:pt idx="0">
                  <c:v>Power Purchase Storage (IPP)</c:v>
                </c:pt>
              </c:strCache>
            </c:strRef>
          </c:tx>
          <c:spPr>
            <a:solidFill>
              <a:srgbClr val="A16600"/>
            </a:solidFill>
          </c:spPr>
          <c:invertIfNegative val="0"/>
          <c:cat>
            <c:numRef>
              <c:f>'Energy Annual'!A_ann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Annual'!A_Power_Purchase_Storage_IPP</c:f>
              <c:numCache>
                <c:formatCode>_(* #,##0.00_);_(* \(#,##0.00\);_(* "-"??_);_(@_)</c:formatCode>
                <c:ptCount val="10"/>
                <c:pt idx="0">
                  <c:v>24.916</c:v>
                </c:pt>
                <c:pt idx="1">
                  <c:v>24.916</c:v>
                </c:pt>
                <c:pt idx="2">
                  <c:v>24.916</c:v>
                </c:pt>
                <c:pt idx="3">
                  <c:v>24.916</c:v>
                </c:pt>
                <c:pt idx="4">
                  <c:v>24.916</c:v>
                </c:pt>
                <c:pt idx="5">
                  <c:v>24.916</c:v>
                </c:pt>
                <c:pt idx="6">
                  <c:v>24.916</c:v>
                </c:pt>
                <c:pt idx="7">
                  <c:v>24.916</c:v>
                </c:pt>
                <c:pt idx="8">
                  <c:v>24.916</c:v>
                </c:pt>
                <c:pt idx="9">
                  <c:v>180.916</c:v>
                </c:pt>
              </c:numCache>
            </c:numRef>
          </c:val>
          <c:extLst>
            <c:ext xmlns:c16="http://schemas.microsoft.com/office/drawing/2014/chart" uri="{C3380CC4-5D6E-409C-BE32-E72D297353CC}">
              <c16:uniqueId val="{00000001-414E-498F-8954-A3C1A68CD1E3}"/>
            </c:ext>
          </c:extLst>
        </c:ser>
        <c:dLbls>
          <c:showLegendKey val="0"/>
          <c:showVal val="0"/>
          <c:showCatName val="0"/>
          <c:showSerName val="0"/>
          <c:showPercent val="0"/>
          <c:showBubbleSize val="0"/>
        </c:dLbls>
        <c:gapWidth val="150"/>
        <c:overlap val="100"/>
        <c:axId val="142438400"/>
        <c:axId val="142439936"/>
      </c:barChart>
      <c:lineChart>
        <c:grouping val="standard"/>
        <c:varyColors val="0"/>
        <c:ser>
          <c:idx val="5"/>
          <c:order val="2"/>
          <c:tx>
            <c:strRef>
              <c:f>'Energy Annual'!$A$5</c:f>
              <c:strCache>
                <c:ptCount val="1"/>
                <c:pt idx="0">
                  <c:v>Hawaiian Electric Total</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 Annual'!A_ann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Annual'!A_Consolidated_Companies_Total</c:f>
              <c:numCache>
                <c:formatCode>_(* #,##0.00_);_(* \(#,##0.00\);_(* "-"??_);_(@_)</c:formatCode>
                <c:ptCount val="10"/>
                <c:pt idx="0">
                  <c:v>25.437999999999999</c:v>
                </c:pt>
                <c:pt idx="1">
                  <c:v>27.167000000000002</c:v>
                </c:pt>
                <c:pt idx="2">
                  <c:v>27.167000000000002</c:v>
                </c:pt>
                <c:pt idx="3">
                  <c:v>27.75</c:v>
                </c:pt>
                <c:pt idx="4">
                  <c:v>27.75</c:v>
                </c:pt>
                <c:pt idx="5">
                  <c:v>27.113</c:v>
                </c:pt>
                <c:pt idx="6">
                  <c:v>27.081</c:v>
                </c:pt>
                <c:pt idx="7" formatCode="General">
                  <c:v>26.831</c:v>
                </c:pt>
                <c:pt idx="8" formatCode="General">
                  <c:v>26.831</c:v>
                </c:pt>
                <c:pt idx="9" formatCode="General">
                  <c:v>182.83099999999999</c:v>
                </c:pt>
              </c:numCache>
            </c:numRef>
          </c:val>
          <c:smooth val="0"/>
          <c:extLst>
            <c:ext xmlns:c16="http://schemas.microsoft.com/office/drawing/2014/chart" uri="{C3380CC4-5D6E-409C-BE32-E72D297353CC}">
              <c16:uniqueId val="{0000000D-414E-498F-8954-A3C1A68CD1E3}"/>
            </c:ext>
          </c:extLst>
        </c:ser>
        <c:dLbls>
          <c:showLegendKey val="0"/>
          <c:showVal val="0"/>
          <c:showCatName val="0"/>
          <c:showSerName val="0"/>
          <c:showPercent val="0"/>
          <c:showBubbleSize val="0"/>
        </c:dLbls>
        <c:marker val="1"/>
        <c:smooth val="0"/>
        <c:axId val="142438400"/>
        <c:axId val="142439936"/>
      </c:lineChart>
      <c:catAx>
        <c:axId val="142438400"/>
        <c:scaling>
          <c:orientation val="minMax"/>
        </c:scaling>
        <c:delete val="0"/>
        <c:axPos val="b"/>
        <c:numFmt formatCode="General" sourceLinked="1"/>
        <c:majorTickMark val="out"/>
        <c:minorTickMark val="none"/>
        <c:tickLblPos val="nextTo"/>
        <c:spPr>
          <a:ln>
            <a:noFill/>
          </a:ln>
        </c:spPr>
        <c:txPr>
          <a:bodyPr rot="0" vert="horz" anchor="ctr" anchorCtr="1"/>
          <a:lstStyle/>
          <a:p>
            <a:pPr>
              <a:defRPr/>
            </a:pPr>
            <a:endParaRPr lang="en-US"/>
          </a:p>
        </c:txPr>
        <c:crossAx val="142439936"/>
        <c:crossesAt val="0"/>
        <c:auto val="0"/>
        <c:lblAlgn val="ctr"/>
        <c:lblOffset val="10"/>
        <c:noMultiLvlLbl val="0"/>
      </c:catAx>
      <c:valAx>
        <c:axId val="142439936"/>
        <c:scaling>
          <c:orientation val="minMax"/>
        </c:scaling>
        <c:delete val="0"/>
        <c:axPos val="l"/>
        <c:majorGridlines/>
        <c:title>
          <c:tx>
            <c:rich>
              <a:bodyPr/>
              <a:lstStyle/>
              <a:p>
                <a:pPr>
                  <a:defRPr/>
                </a:pPr>
                <a:r>
                  <a:rPr lang="en-US" baseline="0"/>
                  <a:t>Amont of Energy (MWh)</a:t>
                </a:r>
              </a:p>
            </c:rich>
          </c:tx>
          <c:layout>
            <c:manualLayout>
              <c:xMode val="edge"/>
              <c:yMode val="edge"/>
              <c:x val="4.8035792521901363E-2"/>
              <c:y val="0.33294091460716013"/>
            </c:manualLayout>
          </c:layout>
          <c:overlay val="0"/>
        </c:title>
        <c:numFmt formatCode="#,##0.00" sourceLinked="0"/>
        <c:majorTickMark val="out"/>
        <c:minorTickMark val="none"/>
        <c:tickLblPos val="nextTo"/>
        <c:txPr>
          <a:bodyPr/>
          <a:lstStyle/>
          <a:p>
            <a:pPr>
              <a:defRPr sz="900"/>
            </a:pPr>
            <a:endParaRPr lang="en-US"/>
          </a:p>
        </c:txPr>
        <c:crossAx val="142438400"/>
        <c:crosses val="autoZero"/>
        <c:crossBetween val="between"/>
      </c:valAx>
      <c:spPr>
        <a:solidFill>
          <a:schemeClr val="bg1"/>
        </a:solidFill>
      </c:spPr>
    </c:plotArea>
    <c:legend>
      <c:legendPos val="b"/>
      <c:legendEntry>
        <c:idx val="2"/>
        <c:delete val="1"/>
      </c:legendEntry>
      <c:layout>
        <c:manualLayout>
          <c:xMode val="edge"/>
          <c:yMode val="edge"/>
          <c:x val="6.0289885024214486E-2"/>
          <c:y val="0.90329634052357588"/>
          <c:w val="0.89163783660900653"/>
          <c:h val="9.6703659476424064E-2"/>
        </c:manualLayout>
      </c:layout>
      <c:overlay val="0"/>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O</a:t>
            </a:r>
            <a:r>
              <a:rPr lang="en-US" sz="1200" b="1" i="0" u="none" strike="noStrike" baseline="0">
                <a:effectLst/>
                <a:latin typeface="Times New Roman" panose="02020603050405020304" pitchFamily="18" charset="0"/>
                <a:cs typeface="Times New Roman" panose="02020603050405020304" pitchFamily="18" charset="0"/>
              </a:rPr>
              <a:t>‘</a:t>
            </a:r>
            <a:r>
              <a:rPr lang="en-US" sz="1200" baseline="0">
                <a:latin typeface="Times New Roman" panose="02020603050405020304" pitchFamily="18" charset="0"/>
                <a:cs typeface="Times New Roman" panose="02020603050405020304" pitchFamily="18" charset="0"/>
              </a:rPr>
              <a:t>ahu &amp; IPPs</a:t>
            </a:r>
          </a:p>
          <a:p>
            <a:pPr>
              <a:defRPr/>
            </a:pPr>
            <a:r>
              <a:rPr lang="en-US" sz="1200" baseline="0">
                <a:latin typeface="Times New Roman" panose="02020603050405020304" pitchFamily="18" charset="0"/>
                <a:cs typeface="Times New Roman" panose="02020603050405020304" pitchFamily="18" charset="0"/>
              </a:rPr>
              <a:t>Annual</a:t>
            </a:r>
            <a:endParaRPr lang="en-US"/>
          </a:p>
        </c:rich>
      </c:tx>
      <c:overlay val="1"/>
    </c:title>
    <c:autoTitleDeleted val="0"/>
    <c:plotArea>
      <c:layout>
        <c:manualLayout>
          <c:layoutTarget val="inner"/>
          <c:xMode val="edge"/>
          <c:yMode val="edge"/>
          <c:x val="0.11255585176870432"/>
          <c:y val="0.20879311411189383"/>
          <c:w val="0.83012768345727517"/>
          <c:h val="0.6174619609336971"/>
        </c:manualLayout>
      </c:layout>
      <c:barChart>
        <c:barDir val="col"/>
        <c:grouping val="stacked"/>
        <c:varyColors val="0"/>
        <c:ser>
          <c:idx val="1"/>
          <c:order val="0"/>
          <c:tx>
            <c:strRef>
              <c:f>'Energy Annual'!$A$39</c:f>
              <c:strCache>
                <c:ptCount val="1"/>
                <c:pt idx="0">
                  <c:v>Utility Storage</c:v>
                </c:pt>
              </c:strCache>
            </c:strRef>
          </c:tx>
          <c:spPr>
            <a:solidFill>
              <a:srgbClr val="2375DB"/>
            </a:solidFill>
          </c:spPr>
          <c:invertIfNegative val="0"/>
          <c:cat>
            <c:numRef>
              <c:f>'Energy Annual'!B_ann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Annual'!B_Utility_Storage</c:f>
              <c:numCache>
                <c:formatCode>_(* #,##0.000_);_(* \(#,##0.000\);_(* "-"??_);_(@_)</c:formatCode>
                <c:ptCount val="10"/>
                <c:pt idx="0">
                  <c:v>2.4E-2</c:v>
                </c:pt>
                <c:pt idx="1">
                  <c:v>2.4E-2</c:v>
                </c:pt>
                <c:pt idx="2">
                  <c:v>2.4E-2</c:v>
                </c:pt>
                <c:pt idx="3">
                  <c:v>0.27400000000000002</c:v>
                </c:pt>
                <c:pt idx="4">
                  <c:v>0.27400000000000002</c:v>
                </c:pt>
                <c:pt idx="5">
                  <c:v>0.30599999999999999</c:v>
                </c:pt>
                <c:pt idx="6">
                  <c:v>0.27400000000000002</c:v>
                </c:pt>
                <c:pt idx="7" formatCode="General">
                  <c:v>2.0000000000000018E-2</c:v>
                </c:pt>
                <c:pt idx="8" formatCode="General">
                  <c:v>2.0000000000000018E-2</c:v>
                </c:pt>
                <c:pt idx="9" formatCode="General">
                  <c:v>2.0000000000000018E-2</c:v>
                </c:pt>
              </c:numCache>
            </c:numRef>
          </c:val>
          <c:extLst>
            <c:ext xmlns:c16="http://schemas.microsoft.com/office/drawing/2014/chart" uri="{C3380CC4-5D6E-409C-BE32-E72D297353CC}">
              <c16:uniqueId val="{00000000-35CE-4395-A157-4AA1E1730E4B}"/>
            </c:ext>
          </c:extLst>
        </c:ser>
        <c:ser>
          <c:idx val="2"/>
          <c:order val="1"/>
          <c:tx>
            <c:strRef>
              <c:f>'Energy Annual'!$A$40</c:f>
              <c:strCache>
                <c:ptCount val="1"/>
                <c:pt idx="0">
                  <c:v>Power Purchase Storage (IPP)</c:v>
                </c:pt>
              </c:strCache>
            </c:strRef>
          </c:tx>
          <c:spPr>
            <a:solidFill>
              <a:srgbClr val="A16600"/>
            </a:solidFill>
          </c:spPr>
          <c:invertIfNegative val="0"/>
          <c:cat>
            <c:numRef>
              <c:f>'Energy Annual'!B_ann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Annual'!B_Power_Purchase_Storage_IPP</c:f>
              <c:numCache>
                <c:formatCode>General</c:formatCode>
                <c:ptCount val="10"/>
                <c:pt idx="0">
                  <c:v>0</c:v>
                </c:pt>
                <c:pt idx="1">
                  <c:v>0</c:v>
                </c:pt>
                <c:pt idx="2">
                  <c:v>0</c:v>
                </c:pt>
                <c:pt idx="3">
                  <c:v>0</c:v>
                </c:pt>
                <c:pt idx="4">
                  <c:v>0</c:v>
                </c:pt>
                <c:pt idx="5">
                  <c:v>0</c:v>
                </c:pt>
                <c:pt idx="6">
                  <c:v>0</c:v>
                </c:pt>
                <c:pt idx="7">
                  <c:v>0</c:v>
                </c:pt>
                <c:pt idx="8">
                  <c:v>0</c:v>
                </c:pt>
                <c:pt idx="9">
                  <c:v>156</c:v>
                </c:pt>
              </c:numCache>
            </c:numRef>
          </c:val>
          <c:extLst>
            <c:ext xmlns:c16="http://schemas.microsoft.com/office/drawing/2014/chart" uri="{C3380CC4-5D6E-409C-BE32-E72D297353CC}">
              <c16:uniqueId val="{00000001-35CE-4395-A157-4AA1E1730E4B}"/>
            </c:ext>
          </c:extLst>
        </c:ser>
        <c:dLbls>
          <c:showLegendKey val="0"/>
          <c:showVal val="0"/>
          <c:showCatName val="0"/>
          <c:showSerName val="0"/>
          <c:showPercent val="0"/>
          <c:showBubbleSize val="0"/>
        </c:dLbls>
        <c:gapWidth val="150"/>
        <c:overlap val="100"/>
        <c:axId val="142898304"/>
        <c:axId val="142899840"/>
      </c:barChart>
      <c:lineChart>
        <c:grouping val="standard"/>
        <c:varyColors val="0"/>
        <c:ser>
          <c:idx val="5"/>
          <c:order val="2"/>
          <c:tx>
            <c:strRef>
              <c:f>'Energy Annual'!$A$38</c:f>
              <c:strCache>
                <c:ptCount val="1"/>
                <c:pt idx="0">
                  <c:v>O‘ahu Total</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 Annual'!B_ann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Annual'!B_Hawaiian_Electric__Total</c:f>
              <c:numCache>
                <c:formatCode>_(* #,##0.000_);_(* \(#,##0.000\);_(* "-"??_);_(@_)</c:formatCode>
                <c:ptCount val="10"/>
                <c:pt idx="0">
                  <c:v>2.4E-2</c:v>
                </c:pt>
                <c:pt idx="1">
                  <c:v>2.4E-2</c:v>
                </c:pt>
                <c:pt idx="2">
                  <c:v>2.4E-2</c:v>
                </c:pt>
                <c:pt idx="3">
                  <c:v>0.27400000000000002</c:v>
                </c:pt>
                <c:pt idx="4">
                  <c:v>0.27400000000000002</c:v>
                </c:pt>
                <c:pt idx="5">
                  <c:v>0.30599999999999999</c:v>
                </c:pt>
                <c:pt idx="6">
                  <c:v>0.27400000000000002</c:v>
                </c:pt>
                <c:pt idx="7">
                  <c:v>2.0000000000000018E-2</c:v>
                </c:pt>
                <c:pt idx="8">
                  <c:v>2.0000000000000018E-2</c:v>
                </c:pt>
                <c:pt idx="9">
                  <c:v>156.02000000000001</c:v>
                </c:pt>
              </c:numCache>
            </c:numRef>
          </c:val>
          <c:smooth val="0"/>
          <c:extLst>
            <c:ext xmlns:c16="http://schemas.microsoft.com/office/drawing/2014/chart" uri="{C3380CC4-5D6E-409C-BE32-E72D297353CC}">
              <c16:uniqueId val="{0000000A-35CE-4395-A157-4AA1E1730E4B}"/>
            </c:ext>
          </c:extLst>
        </c:ser>
        <c:dLbls>
          <c:showLegendKey val="0"/>
          <c:showVal val="0"/>
          <c:showCatName val="0"/>
          <c:showSerName val="0"/>
          <c:showPercent val="0"/>
          <c:showBubbleSize val="0"/>
        </c:dLbls>
        <c:marker val="1"/>
        <c:smooth val="0"/>
        <c:axId val="142898304"/>
        <c:axId val="142899840"/>
      </c:lineChart>
      <c:catAx>
        <c:axId val="142898304"/>
        <c:scaling>
          <c:orientation val="minMax"/>
        </c:scaling>
        <c:delete val="0"/>
        <c:axPos val="b"/>
        <c:numFmt formatCode="General" sourceLinked="1"/>
        <c:majorTickMark val="none"/>
        <c:minorTickMark val="none"/>
        <c:tickLblPos val="nextTo"/>
        <c:crossAx val="142899840"/>
        <c:crosses val="autoZero"/>
        <c:auto val="1"/>
        <c:lblAlgn val="ctr"/>
        <c:lblOffset val="100"/>
        <c:noMultiLvlLbl val="0"/>
      </c:catAx>
      <c:valAx>
        <c:axId val="142899840"/>
        <c:scaling>
          <c:orientation val="minMax"/>
        </c:scaling>
        <c:delete val="0"/>
        <c:axPos val="l"/>
        <c:majorGridlines/>
        <c:title>
          <c:tx>
            <c:rich>
              <a:bodyPr/>
              <a:lstStyle/>
              <a:p>
                <a:pPr>
                  <a:defRPr/>
                </a:pPr>
                <a:r>
                  <a:rPr lang="en-US"/>
                  <a:t>Amont of Energy MWh </a:t>
                </a:r>
              </a:p>
            </c:rich>
          </c:tx>
          <c:layout>
            <c:manualLayout>
              <c:xMode val="edge"/>
              <c:yMode val="edge"/>
              <c:x val="2.5429742918167221E-2"/>
              <c:y val="0.34465230131272523"/>
            </c:manualLayout>
          </c:layout>
          <c:overlay val="0"/>
        </c:title>
        <c:numFmt formatCode="General" sourceLinked="0"/>
        <c:majorTickMark val="none"/>
        <c:minorTickMark val="none"/>
        <c:tickLblPos val="nextTo"/>
        <c:txPr>
          <a:bodyPr/>
          <a:lstStyle/>
          <a:p>
            <a:pPr>
              <a:defRPr sz="900"/>
            </a:pPr>
            <a:endParaRPr lang="en-US"/>
          </a:p>
        </c:txPr>
        <c:crossAx val="142898304"/>
        <c:crosses val="autoZero"/>
        <c:crossBetween val="between"/>
      </c:valAx>
      <c:spPr>
        <a:solidFill>
          <a:schemeClr val="bg1"/>
        </a:solidFill>
      </c:spPr>
    </c:plotArea>
    <c:legend>
      <c:legendPos val="b"/>
      <c:legendEntry>
        <c:idx val="2"/>
        <c:delete val="1"/>
      </c:legendEntry>
      <c:layout>
        <c:manualLayout>
          <c:xMode val="edge"/>
          <c:yMode val="edge"/>
          <c:x val="6.0289885024214486E-2"/>
          <c:y val="0.85125070477301457"/>
          <c:w val="0.88463871149964524"/>
          <c:h val="0.1487492952269855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Maui County &amp; IPPs</a:t>
            </a:r>
            <a:endParaRPr lang="en-US"/>
          </a:p>
        </c:rich>
      </c:tx>
      <c:overlay val="1"/>
    </c:title>
    <c:autoTitleDeleted val="0"/>
    <c:plotArea>
      <c:layout>
        <c:manualLayout>
          <c:layoutTarget val="inner"/>
          <c:xMode val="edge"/>
          <c:yMode val="edge"/>
          <c:x val="0.1027126144503388"/>
          <c:y val="0.17592775417538872"/>
          <c:w val="0.83478133661315157"/>
          <c:h val="0.63718117689560017"/>
        </c:manualLayout>
      </c:layout>
      <c:barChart>
        <c:barDir val="col"/>
        <c:grouping val="stacked"/>
        <c:varyColors val="0"/>
        <c:ser>
          <c:idx val="1"/>
          <c:order val="0"/>
          <c:tx>
            <c:strRef>
              <c:f>'Energy Annual'!$A$72</c:f>
              <c:strCache>
                <c:ptCount val="1"/>
                <c:pt idx="0">
                  <c:v>Utility Storage</c:v>
                </c:pt>
              </c:strCache>
            </c:strRef>
          </c:tx>
          <c:spPr>
            <a:solidFill>
              <a:srgbClr val="458600"/>
            </a:solidFill>
          </c:spPr>
          <c:invertIfNegative val="0"/>
          <c:cat>
            <c:numRef>
              <c:f>'Energy Annual'!C_ann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Annual'!C_Utility_Storage</c:f>
              <c:numCache>
                <c:formatCode>_(* #,##0.00_);_(* \(#,##0.00\);_(* "-"??_);_(@_)</c:formatCode>
                <c:ptCount val="10"/>
                <c:pt idx="0" formatCode="General">
                  <c:v>0</c:v>
                </c:pt>
                <c:pt idx="1">
                  <c:v>1.7290000000000001</c:v>
                </c:pt>
                <c:pt idx="2">
                  <c:v>1.7290000000000001</c:v>
                </c:pt>
                <c:pt idx="3">
                  <c:v>2.0619999999999998</c:v>
                </c:pt>
                <c:pt idx="4">
                  <c:v>2.0619999999999998</c:v>
                </c:pt>
                <c:pt idx="5">
                  <c:v>1.397</c:v>
                </c:pt>
                <c:pt idx="6">
                  <c:v>1.397</c:v>
                </c:pt>
                <c:pt idx="7">
                  <c:v>1.397</c:v>
                </c:pt>
                <c:pt idx="8">
                  <c:v>1.397</c:v>
                </c:pt>
                <c:pt idx="9">
                  <c:v>1.397</c:v>
                </c:pt>
              </c:numCache>
            </c:numRef>
          </c:val>
          <c:extLst>
            <c:ext xmlns:c16="http://schemas.microsoft.com/office/drawing/2014/chart" uri="{C3380CC4-5D6E-409C-BE32-E72D297353CC}">
              <c16:uniqueId val="{00000000-E881-4BB1-917B-71B24168B4D3}"/>
            </c:ext>
          </c:extLst>
        </c:ser>
        <c:ser>
          <c:idx val="2"/>
          <c:order val="1"/>
          <c:tx>
            <c:strRef>
              <c:f>'Energy Annual'!$A$73</c:f>
              <c:strCache>
                <c:ptCount val="1"/>
                <c:pt idx="0">
                  <c:v>Power Purchase Storage (IPP)</c:v>
                </c:pt>
              </c:strCache>
            </c:strRef>
          </c:tx>
          <c:spPr>
            <a:solidFill>
              <a:srgbClr val="A16600"/>
            </a:solidFill>
          </c:spPr>
          <c:invertIfNegative val="0"/>
          <c:cat>
            <c:numRef>
              <c:f>'Energy Annual'!C_ann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Annual'!C_Power_Purchase_Storage_IPP</c:f>
              <c:numCache>
                <c:formatCode>_(* #,##0.00_);_(* \(#,##0.00\);_(* "-"??_);_(@_)</c:formatCode>
                <c:ptCount val="10"/>
                <c:pt idx="0">
                  <c:v>24.916</c:v>
                </c:pt>
                <c:pt idx="1">
                  <c:v>24.916</c:v>
                </c:pt>
                <c:pt idx="2">
                  <c:v>24.916</c:v>
                </c:pt>
                <c:pt idx="3">
                  <c:v>24.916</c:v>
                </c:pt>
                <c:pt idx="4">
                  <c:v>24.916</c:v>
                </c:pt>
                <c:pt idx="5">
                  <c:v>24.916</c:v>
                </c:pt>
                <c:pt idx="6">
                  <c:v>24.916</c:v>
                </c:pt>
                <c:pt idx="7">
                  <c:v>24.916</c:v>
                </c:pt>
                <c:pt idx="8">
                  <c:v>24.916</c:v>
                </c:pt>
                <c:pt idx="9">
                  <c:v>24.916</c:v>
                </c:pt>
              </c:numCache>
            </c:numRef>
          </c:val>
          <c:extLst>
            <c:ext xmlns:c16="http://schemas.microsoft.com/office/drawing/2014/chart" uri="{C3380CC4-5D6E-409C-BE32-E72D297353CC}">
              <c16:uniqueId val="{00000001-E881-4BB1-917B-71B24168B4D3}"/>
            </c:ext>
          </c:extLst>
        </c:ser>
        <c:dLbls>
          <c:showLegendKey val="0"/>
          <c:showVal val="0"/>
          <c:showCatName val="0"/>
          <c:showSerName val="0"/>
          <c:showPercent val="0"/>
          <c:showBubbleSize val="0"/>
        </c:dLbls>
        <c:gapWidth val="150"/>
        <c:overlap val="100"/>
        <c:axId val="142956800"/>
        <c:axId val="142962688"/>
      </c:barChart>
      <c:lineChart>
        <c:grouping val="standard"/>
        <c:varyColors val="0"/>
        <c:ser>
          <c:idx val="5"/>
          <c:order val="2"/>
          <c:tx>
            <c:strRef>
              <c:f>'Energy Annual'!$A$71</c:f>
              <c:strCache>
                <c:ptCount val="1"/>
                <c:pt idx="0">
                  <c:v>Maui County  Total</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 Annual'!C_ann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Annual'!C_Maui_Electric__Total</c:f>
              <c:numCache>
                <c:formatCode>_(* #,##0.00_);_(* \(#,##0.00\);_(* "-"??_);_(@_)</c:formatCode>
                <c:ptCount val="10"/>
                <c:pt idx="0">
                  <c:v>24.916</c:v>
                </c:pt>
                <c:pt idx="1">
                  <c:v>26.645</c:v>
                </c:pt>
                <c:pt idx="2">
                  <c:v>26.645</c:v>
                </c:pt>
                <c:pt idx="3">
                  <c:v>26.978000000000002</c:v>
                </c:pt>
                <c:pt idx="4">
                  <c:v>26.978000000000002</c:v>
                </c:pt>
                <c:pt idx="5">
                  <c:v>26.312999999999999</c:v>
                </c:pt>
                <c:pt idx="6">
                  <c:v>26.312999999999999</c:v>
                </c:pt>
                <c:pt idx="7">
                  <c:v>26.312999999999999</c:v>
                </c:pt>
                <c:pt idx="8">
                  <c:v>26.312999999999999</c:v>
                </c:pt>
                <c:pt idx="9">
                  <c:v>26.312999999999999</c:v>
                </c:pt>
              </c:numCache>
            </c:numRef>
          </c:val>
          <c:smooth val="0"/>
          <c:extLst>
            <c:ext xmlns:c16="http://schemas.microsoft.com/office/drawing/2014/chart" uri="{C3380CC4-5D6E-409C-BE32-E72D297353CC}">
              <c16:uniqueId val="{0000000A-E881-4BB1-917B-71B24168B4D3}"/>
            </c:ext>
          </c:extLst>
        </c:ser>
        <c:dLbls>
          <c:showLegendKey val="0"/>
          <c:showVal val="0"/>
          <c:showCatName val="0"/>
          <c:showSerName val="0"/>
          <c:showPercent val="0"/>
          <c:showBubbleSize val="0"/>
        </c:dLbls>
        <c:marker val="1"/>
        <c:smooth val="0"/>
        <c:axId val="142956800"/>
        <c:axId val="142962688"/>
      </c:lineChart>
      <c:catAx>
        <c:axId val="142956800"/>
        <c:scaling>
          <c:orientation val="minMax"/>
        </c:scaling>
        <c:delete val="0"/>
        <c:axPos val="b"/>
        <c:numFmt formatCode="General" sourceLinked="1"/>
        <c:majorTickMark val="none"/>
        <c:minorTickMark val="none"/>
        <c:tickLblPos val="nextTo"/>
        <c:crossAx val="142962688"/>
        <c:crosses val="autoZero"/>
        <c:auto val="1"/>
        <c:lblAlgn val="ctr"/>
        <c:lblOffset val="100"/>
        <c:noMultiLvlLbl val="0"/>
      </c:catAx>
      <c:valAx>
        <c:axId val="142962688"/>
        <c:scaling>
          <c:orientation val="minMax"/>
        </c:scaling>
        <c:delete val="0"/>
        <c:axPos val="l"/>
        <c:majorGridlines/>
        <c:title>
          <c:tx>
            <c:rich>
              <a:bodyPr/>
              <a:lstStyle/>
              <a:p>
                <a:pPr>
                  <a:defRPr/>
                </a:pPr>
                <a:r>
                  <a:rPr lang="en-US"/>
                  <a:t>Amount of Energy (MWh)</a:t>
                </a:r>
              </a:p>
            </c:rich>
          </c:tx>
          <c:layout>
            <c:manualLayout>
              <c:xMode val="edge"/>
              <c:yMode val="edge"/>
              <c:x val="3.2524583398313718E-2"/>
              <c:y val="0.30916573483451254"/>
            </c:manualLayout>
          </c:layout>
          <c:overlay val="0"/>
        </c:title>
        <c:numFmt formatCode="General" sourceLinked="0"/>
        <c:majorTickMark val="none"/>
        <c:minorTickMark val="none"/>
        <c:tickLblPos val="nextTo"/>
        <c:txPr>
          <a:bodyPr/>
          <a:lstStyle/>
          <a:p>
            <a:pPr>
              <a:defRPr sz="900"/>
            </a:pPr>
            <a:endParaRPr lang="en-US"/>
          </a:p>
        </c:txPr>
        <c:crossAx val="142956800"/>
        <c:crosses val="autoZero"/>
        <c:crossBetween val="between"/>
      </c:valAx>
      <c:spPr>
        <a:solidFill>
          <a:schemeClr val="bg1"/>
        </a:solidFill>
      </c:spPr>
    </c:plotArea>
    <c:legend>
      <c:legendPos val="b"/>
      <c:legendEntry>
        <c:idx val="2"/>
        <c:delete val="1"/>
      </c:legendEntry>
      <c:layout>
        <c:manualLayout>
          <c:xMode val="edge"/>
          <c:yMode val="edge"/>
          <c:x val="6.0289885024214486E-2"/>
          <c:y val="0.85125070477301457"/>
          <c:w val="0.9003867429957082"/>
          <c:h val="0.1487492952269855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Hawai</a:t>
            </a:r>
            <a:r>
              <a:rPr lang="en-US" sz="1200" b="1" i="0" u="none" strike="noStrike" baseline="0">
                <a:effectLst/>
                <a:latin typeface="Times New Roman" panose="02020603050405020304" pitchFamily="18" charset="0"/>
                <a:cs typeface="Times New Roman" panose="02020603050405020304" pitchFamily="18" charset="0"/>
              </a:rPr>
              <a:t>‘</a:t>
            </a:r>
            <a:r>
              <a:rPr lang="en-US" sz="1200" baseline="0">
                <a:latin typeface="Times New Roman" panose="02020603050405020304" pitchFamily="18" charset="0"/>
                <a:cs typeface="Times New Roman" panose="02020603050405020304" pitchFamily="18" charset="0"/>
              </a:rPr>
              <a:t>i Island &amp; IPPs</a:t>
            </a:r>
            <a:endParaRPr lang="en-US"/>
          </a:p>
        </c:rich>
      </c:tx>
      <c:overlay val="1"/>
    </c:title>
    <c:autoTitleDeleted val="0"/>
    <c:plotArea>
      <c:layout>
        <c:manualLayout>
          <c:layoutTarget val="inner"/>
          <c:xMode val="edge"/>
          <c:yMode val="edge"/>
          <c:x val="0.10821792851811923"/>
          <c:y val="0.16595521856064288"/>
          <c:w val="0.82725581867606945"/>
          <c:h val="0.65412443446349622"/>
        </c:manualLayout>
      </c:layout>
      <c:barChart>
        <c:barDir val="col"/>
        <c:grouping val="stacked"/>
        <c:varyColors val="0"/>
        <c:ser>
          <c:idx val="1"/>
          <c:order val="0"/>
          <c:tx>
            <c:strRef>
              <c:f>'Energy Annual'!$A$105</c:f>
              <c:strCache>
                <c:ptCount val="1"/>
                <c:pt idx="0">
                  <c:v>Utility Storage</c:v>
                </c:pt>
              </c:strCache>
            </c:strRef>
          </c:tx>
          <c:invertIfNegative val="0"/>
          <c:cat>
            <c:numRef>
              <c:f>'Energy Annual'!D_ann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Annual'!D_Utility_Storage</c:f>
              <c:numCache>
                <c:formatCode>_(* #,##0.00_);_(* \(#,##0.00\);_(* "-"??_);_(@_)</c:formatCode>
                <c:ptCount val="10"/>
                <c:pt idx="0">
                  <c:v>0.498</c:v>
                </c:pt>
                <c:pt idx="1">
                  <c:v>0.498</c:v>
                </c:pt>
                <c:pt idx="2">
                  <c:v>0.498</c:v>
                </c:pt>
                <c:pt idx="3">
                  <c:v>0.498</c:v>
                </c:pt>
                <c:pt idx="4">
                  <c:v>0.498</c:v>
                </c:pt>
                <c:pt idx="5">
                  <c:v>0.498</c:v>
                </c:pt>
                <c:pt idx="6">
                  <c:v>0.498</c:v>
                </c:pt>
                <c:pt idx="7">
                  <c:v>0.498</c:v>
                </c:pt>
                <c:pt idx="8">
                  <c:v>0.498</c:v>
                </c:pt>
                <c:pt idx="9">
                  <c:v>0.498</c:v>
                </c:pt>
              </c:numCache>
            </c:numRef>
          </c:val>
          <c:extLst>
            <c:ext xmlns:c16="http://schemas.microsoft.com/office/drawing/2014/chart" uri="{C3380CC4-5D6E-409C-BE32-E72D297353CC}">
              <c16:uniqueId val="{00000000-C91C-4A9E-802B-9A678E9EDB21}"/>
            </c:ext>
          </c:extLst>
        </c:ser>
        <c:ser>
          <c:idx val="2"/>
          <c:order val="1"/>
          <c:tx>
            <c:strRef>
              <c:f>'Energy Annual'!$A$106</c:f>
              <c:strCache>
                <c:ptCount val="1"/>
                <c:pt idx="0">
                  <c:v>Power Purchase Storage  (IPP)</c:v>
                </c:pt>
              </c:strCache>
            </c:strRef>
          </c:tx>
          <c:spPr>
            <a:solidFill>
              <a:srgbClr val="A16600"/>
            </a:solidFill>
          </c:spPr>
          <c:invertIfNegative val="0"/>
          <c:cat>
            <c:numRef>
              <c:f>'Energy Annual'!D_ann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Annual'!D_Power_Purchase_Storage__IPP</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1C-4A9E-802B-9A678E9EDB21}"/>
            </c:ext>
          </c:extLst>
        </c:ser>
        <c:dLbls>
          <c:showLegendKey val="0"/>
          <c:showVal val="0"/>
          <c:showCatName val="0"/>
          <c:showSerName val="0"/>
          <c:showPercent val="0"/>
          <c:showBubbleSize val="0"/>
        </c:dLbls>
        <c:gapWidth val="150"/>
        <c:overlap val="100"/>
        <c:axId val="142656256"/>
        <c:axId val="142657792"/>
      </c:barChart>
      <c:lineChart>
        <c:grouping val="standard"/>
        <c:varyColors val="0"/>
        <c:ser>
          <c:idx val="5"/>
          <c:order val="2"/>
          <c:tx>
            <c:strRef>
              <c:f>'Energy Annual'!$A$104</c:f>
              <c:strCache>
                <c:ptCount val="1"/>
                <c:pt idx="0">
                  <c:v>Hawai‘i Island Total </c:v>
                </c:pt>
              </c:strCache>
            </c:strRef>
          </c:tx>
          <c:spPr>
            <a:ln>
              <a:noFill/>
            </a:ln>
          </c:spPr>
          <c:marker>
            <c:symbol val="none"/>
          </c:marker>
          <c:dLbls>
            <c:dLbl>
              <c:idx val="0"/>
              <c:layout>
                <c:manualLayout>
                  <c:x val="-2.6794619708737893E-2"/>
                  <c:y val="-2.35181399240262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1C-4A9E-802B-9A678E9EDB21}"/>
                </c:ext>
              </c:extLst>
            </c:dLbl>
            <c:dLbl>
              <c:idx val="1"/>
              <c:layout>
                <c:manualLayout>
                  <c:x val="-2.044390129637446E-2"/>
                  <c:y val="-2.6404064530494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1C-4A9E-802B-9A678E9EDB21}"/>
                </c:ext>
              </c:extLst>
            </c:dLbl>
            <c:dLbl>
              <c:idx val="2"/>
              <c:layout>
                <c:manualLayout>
                  <c:x val="-2.2469013000419851E-2"/>
                  <c:y val="-2.62688500698338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1C-4A9E-802B-9A678E9EDB21}"/>
                </c:ext>
              </c:extLst>
            </c:dLbl>
            <c:dLbl>
              <c:idx val="3"/>
              <c:layout>
                <c:manualLayout>
                  <c:x val="-2.4494124704465242E-2"/>
                  <c:y val="-2.6404064530494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1C-4A9E-802B-9A678E9EDB21}"/>
                </c:ext>
              </c:extLst>
            </c:dLbl>
            <c:dLbl>
              <c:idx val="4"/>
              <c:layout>
                <c:manualLayout>
                  <c:x val="-1.6393677888283675E-2"/>
                  <c:y val="-2.3247441113562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1C-4A9E-802B-9A678E9EDB21}"/>
                </c:ext>
              </c:extLst>
            </c:dLbl>
            <c:dLbl>
              <c:idx val="5"/>
              <c:layout>
                <c:manualLayout>
                  <c:x val="-2.0322075678902752E-2"/>
                  <c:y val="-2.7772132596535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1C-4A9E-802B-9A678E9EDB21}"/>
                </c:ext>
              </c:extLst>
            </c:dLbl>
            <c:dLbl>
              <c:idx val="6"/>
              <c:layout>
                <c:manualLayout>
                  <c:x val="-3.8647742024368631E-2"/>
                  <c:y val="-2.9560957836568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1C-4A9E-802B-9A678E9EDB21}"/>
                </c:ext>
              </c:extLst>
            </c:dLbl>
            <c:dLbl>
              <c:idx val="7"/>
              <c:layout>
                <c:manualLayout>
                  <c:x val="-3.9690754280759251E-2"/>
                  <c:y val="-2.6539818769440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1C-4A9E-802B-9A678E9EDB21}"/>
                </c:ext>
              </c:extLst>
            </c:dLbl>
            <c:dLbl>
              <c:idx val="8"/>
              <c:layout>
                <c:manualLayout>
                  <c:x val="-3.867915517442351E-2"/>
                  <c:y val="-2.32477110027056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1C-4A9E-802B-9A678E9EDB21}"/>
                </c:ext>
              </c:extLst>
            </c:dLbl>
            <c:dLbl>
              <c:idx val="9"/>
              <c:layout>
                <c:manualLayout>
                  <c:x val="-3.867915517442351E-2"/>
                  <c:y val="-2.2976472413955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1C-4A9E-802B-9A678E9EDB21}"/>
                </c:ext>
              </c:extLst>
            </c:dLbl>
            <c:dLbl>
              <c:idx val="10"/>
              <c:layout>
                <c:manualLayout>
                  <c:x val="-2.3493561787325826E-2"/>
                  <c:y val="-3.6551505135932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91C-4A9E-802B-9A678E9EDB2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 Annual'!D_ann</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'Energy Annual'!D_Hawai‘i_Electric_Light__Total_</c:f>
              <c:numCache>
                <c:formatCode>_(* #,##0.00_);_(* \(#,##0.00\);_(* "-"??_);_(@_)</c:formatCode>
                <c:ptCount val="10"/>
                <c:pt idx="0">
                  <c:v>0.498</c:v>
                </c:pt>
                <c:pt idx="1">
                  <c:v>0.498</c:v>
                </c:pt>
                <c:pt idx="2">
                  <c:v>0.498</c:v>
                </c:pt>
                <c:pt idx="3">
                  <c:v>0.498</c:v>
                </c:pt>
                <c:pt idx="4">
                  <c:v>0.498</c:v>
                </c:pt>
                <c:pt idx="5">
                  <c:v>0.498</c:v>
                </c:pt>
                <c:pt idx="6">
                  <c:v>0.498</c:v>
                </c:pt>
                <c:pt idx="7">
                  <c:v>0.498</c:v>
                </c:pt>
                <c:pt idx="8">
                  <c:v>0.498</c:v>
                </c:pt>
                <c:pt idx="9">
                  <c:v>0.498</c:v>
                </c:pt>
              </c:numCache>
            </c:numRef>
          </c:val>
          <c:smooth val="0"/>
          <c:extLst>
            <c:ext xmlns:c16="http://schemas.microsoft.com/office/drawing/2014/chart" uri="{C3380CC4-5D6E-409C-BE32-E72D297353CC}">
              <c16:uniqueId val="{0000000D-C91C-4A9E-802B-9A678E9EDB21}"/>
            </c:ext>
          </c:extLst>
        </c:ser>
        <c:dLbls>
          <c:showLegendKey val="0"/>
          <c:showVal val="0"/>
          <c:showCatName val="0"/>
          <c:showSerName val="0"/>
          <c:showPercent val="0"/>
          <c:showBubbleSize val="0"/>
        </c:dLbls>
        <c:marker val="1"/>
        <c:smooth val="0"/>
        <c:axId val="142656256"/>
        <c:axId val="142657792"/>
      </c:lineChart>
      <c:catAx>
        <c:axId val="142656256"/>
        <c:scaling>
          <c:orientation val="minMax"/>
        </c:scaling>
        <c:delete val="0"/>
        <c:axPos val="b"/>
        <c:numFmt formatCode="General" sourceLinked="1"/>
        <c:majorTickMark val="none"/>
        <c:minorTickMark val="none"/>
        <c:tickLblPos val="nextTo"/>
        <c:crossAx val="142657792"/>
        <c:crosses val="autoZero"/>
        <c:auto val="1"/>
        <c:lblAlgn val="ctr"/>
        <c:lblOffset val="100"/>
        <c:noMultiLvlLbl val="0"/>
      </c:catAx>
      <c:valAx>
        <c:axId val="142657792"/>
        <c:scaling>
          <c:orientation val="minMax"/>
        </c:scaling>
        <c:delete val="0"/>
        <c:axPos val="l"/>
        <c:majorGridlines/>
        <c:title>
          <c:tx>
            <c:rich>
              <a:bodyPr/>
              <a:lstStyle/>
              <a:p>
                <a:pPr>
                  <a:defRPr/>
                </a:pPr>
                <a:r>
                  <a:rPr lang="en-US"/>
                  <a:t>Amont of Energy (MWh)</a:t>
                </a:r>
              </a:p>
            </c:rich>
          </c:tx>
          <c:overlay val="0"/>
        </c:title>
        <c:numFmt formatCode="General" sourceLinked="0"/>
        <c:majorTickMark val="none"/>
        <c:minorTickMark val="none"/>
        <c:tickLblPos val="nextTo"/>
        <c:txPr>
          <a:bodyPr/>
          <a:lstStyle/>
          <a:p>
            <a:pPr>
              <a:defRPr sz="900"/>
            </a:pPr>
            <a:endParaRPr lang="en-US"/>
          </a:p>
        </c:txPr>
        <c:crossAx val="142656256"/>
        <c:crosses val="autoZero"/>
        <c:crossBetween val="between"/>
      </c:valAx>
      <c:spPr>
        <a:solidFill>
          <a:schemeClr val="bg1"/>
        </a:solidFill>
      </c:spPr>
    </c:plotArea>
    <c:legend>
      <c:legendPos val="b"/>
      <c:legendEntry>
        <c:idx val="2"/>
        <c:delete val="1"/>
      </c:legendEntry>
      <c:layout>
        <c:manualLayout>
          <c:xMode val="edge"/>
          <c:yMode val="edge"/>
          <c:x val="6.0289885024214486E-2"/>
          <c:y val="0.85125070477301457"/>
          <c:w val="0.89338761788634691"/>
          <c:h val="0.1487492952269855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45084</xdr:colOff>
      <xdr:row>8</xdr:row>
      <xdr:rowOff>114299</xdr:rowOff>
    </xdr:from>
    <xdr:to>
      <xdr:col>0</xdr:col>
      <xdr:colOff>6713854</xdr:colOff>
      <xdr:row>31</xdr:row>
      <xdr:rowOff>125094</xdr:rowOff>
    </xdr:to>
    <xdr:graphicFrame macro="">
      <xdr:nvGraphicFramePr>
        <xdr:cNvPr id="4" name="consolidated_annualch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135255</xdr:colOff>
      <xdr:row>41</xdr:row>
      <xdr:rowOff>106044</xdr:rowOff>
    </xdr:from>
    <xdr:to>
      <xdr:col>0</xdr:col>
      <xdr:colOff>6807200</xdr:colOff>
      <xdr:row>64</xdr:row>
      <xdr:rowOff>107314</xdr:rowOff>
    </xdr:to>
    <xdr:graphicFrame macro="">
      <xdr:nvGraphicFramePr>
        <xdr:cNvPr id="5" name="consolidated_annualch2">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215900</xdr:colOff>
      <xdr:row>7</xdr:row>
      <xdr:rowOff>149225</xdr:rowOff>
    </xdr:from>
    <xdr:to>
      <xdr:col>0</xdr:col>
      <xdr:colOff>6894195</xdr:colOff>
      <xdr:row>30</xdr:row>
      <xdr:rowOff>160020</xdr:rowOff>
    </xdr:to>
    <xdr:graphicFrame macro="">
      <xdr:nvGraphicFramePr>
        <xdr:cNvPr id="2" name="energy_annualch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184149</xdr:colOff>
      <xdr:row>40</xdr:row>
      <xdr:rowOff>107949</xdr:rowOff>
    </xdr:from>
    <xdr:to>
      <xdr:col>0</xdr:col>
      <xdr:colOff>6856094</xdr:colOff>
      <xdr:row>63</xdr:row>
      <xdr:rowOff>112394</xdr:rowOff>
    </xdr:to>
    <xdr:graphicFrame macro="">
      <xdr:nvGraphicFramePr>
        <xdr:cNvPr id="3" name="energy_annualch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171449</xdr:colOff>
      <xdr:row>73</xdr:row>
      <xdr:rowOff>95249</xdr:rowOff>
    </xdr:from>
    <xdr:to>
      <xdr:col>0</xdr:col>
      <xdr:colOff>6849744</xdr:colOff>
      <xdr:row>96</xdr:row>
      <xdr:rowOff>106044</xdr:rowOff>
    </xdr:to>
    <xdr:graphicFrame macro="">
      <xdr:nvGraphicFramePr>
        <xdr:cNvPr id="4" name="energy_annualch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114299</xdr:colOff>
      <xdr:row>106</xdr:row>
      <xdr:rowOff>133349</xdr:rowOff>
    </xdr:from>
    <xdr:to>
      <xdr:col>0</xdr:col>
      <xdr:colOff>6792594</xdr:colOff>
      <xdr:row>129</xdr:row>
      <xdr:rowOff>144144</xdr:rowOff>
    </xdr:to>
    <xdr:graphicFrame macro="">
      <xdr:nvGraphicFramePr>
        <xdr:cNvPr id="5" name="energy_annualch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S119"/>
  <sheetViews>
    <sheetView tabSelected="1" topLeftCell="A27" zoomScaleNormal="100" workbookViewId="0">
      <pane xSplit="1" topLeftCell="L1" activePane="topRight" state="frozen"/>
      <selection pane="topRight"/>
    </sheetView>
  </sheetViews>
  <sheetFormatPr defaultRowHeight="14.4" x14ac:dyDescent="0.3"/>
  <cols>
    <col min="1" max="1" width="103.88671875" customWidth="1"/>
    <col min="2" max="2" width="7.5546875" customWidth="1"/>
    <col min="3" max="3" width="7.5546875" style="69" customWidth="1"/>
    <col min="4" max="4" width="7.5546875" customWidth="1"/>
    <col min="5" max="10" width="7.6640625" bestFit="1" customWidth="1"/>
    <col min="11" max="12" width="7.6640625" style="103" bestFit="1" customWidth="1"/>
    <col min="13" max="18" width="7.6640625" bestFit="1" customWidth="1"/>
  </cols>
  <sheetData>
    <row r="1" spans="1:19" s="103" customFormat="1" ht="23.4" customHeight="1" x14ac:dyDescent="0.35">
      <c r="A1" s="223" t="s">
        <v>116</v>
      </c>
      <c r="B1" s="223"/>
      <c r="C1" s="223"/>
      <c r="D1" s="223"/>
      <c r="E1" s="223"/>
      <c r="F1" s="223"/>
      <c r="G1" s="223"/>
      <c r="H1" s="223"/>
      <c r="I1" s="223"/>
      <c r="J1" s="223"/>
      <c r="K1" s="223"/>
      <c r="L1" s="223"/>
      <c r="M1" s="223"/>
      <c r="N1" s="224"/>
      <c r="O1" s="224"/>
      <c r="P1" s="224"/>
    </row>
    <row r="2" spans="1:19" ht="17.399999999999999" x14ac:dyDescent="0.3">
      <c r="A2" s="71" t="s">
        <v>80</v>
      </c>
      <c r="B2" s="71">
        <v>2005</v>
      </c>
      <c r="C2" s="71">
        <v>2006</v>
      </c>
      <c r="D2" s="71">
        <v>2007</v>
      </c>
      <c r="E2" s="71">
        <v>2008</v>
      </c>
      <c r="F2" s="71">
        <v>2009</v>
      </c>
      <c r="G2" s="71">
        <v>2010</v>
      </c>
      <c r="H2" s="71">
        <v>2011</v>
      </c>
      <c r="I2" s="71">
        <v>2012</v>
      </c>
      <c r="J2" s="71">
        <v>2013</v>
      </c>
      <c r="K2" s="71">
        <v>2014</v>
      </c>
      <c r="L2" s="71">
        <v>2015</v>
      </c>
      <c r="M2" s="71">
        <v>2016</v>
      </c>
      <c r="N2" s="71">
        <v>2017</v>
      </c>
      <c r="O2" s="71">
        <v>2018</v>
      </c>
      <c r="P2" s="71">
        <v>2019</v>
      </c>
      <c r="Q2" s="71">
        <v>2020</v>
      </c>
      <c r="R2" s="71">
        <v>2021</v>
      </c>
      <c r="S2" s="71">
        <v>2022</v>
      </c>
    </row>
    <row r="3" spans="1:19" ht="15.6" x14ac:dyDescent="0.3">
      <c r="A3" s="68"/>
      <c r="B3" s="68" t="s">
        <v>20</v>
      </c>
      <c r="C3" s="68" t="s">
        <v>20</v>
      </c>
      <c r="D3" s="68" t="s">
        <v>20</v>
      </c>
      <c r="E3" s="68" t="s">
        <v>20</v>
      </c>
      <c r="F3" s="68" t="s">
        <v>20</v>
      </c>
      <c r="G3" s="68" t="s">
        <v>20</v>
      </c>
      <c r="H3" s="68" t="s">
        <v>20</v>
      </c>
      <c r="I3" s="68" t="s">
        <v>20</v>
      </c>
      <c r="J3" s="68" t="s">
        <v>20</v>
      </c>
      <c r="K3" s="68" t="s">
        <v>20</v>
      </c>
      <c r="L3" s="68" t="s">
        <v>20</v>
      </c>
      <c r="M3" s="68" t="s">
        <v>20</v>
      </c>
      <c r="N3" s="68" t="s">
        <v>20</v>
      </c>
      <c r="O3" s="68" t="s">
        <v>20</v>
      </c>
      <c r="P3" s="68" t="s">
        <v>20</v>
      </c>
      <c r="Q3" s="68" t="s">
        <v>20</v>
      </c>
      <c r="R3" s="68" t="s">
        <v>20</v>
      </c>
      <c r="S3" s="68" t="s">
        <v>20</v>
      </c>
    </row>
    <row r="4" spans="1:19" x14ac:dyDescent="0.3">
      <c r="A4" s="85" t="s">
        <v>2</v>
      </c>
      <c r="B4" s="85"/>
      <c r="C4" s="85"/>
      <c r="D4" s="85"/>
      <c r="E4" s="85"/>
      <c r="F4" s="85"/>
      <c r="G4" s="85"/>
      <c r="H4" s="85"/>
      <c r="I4" s="85"/>
      <c r="J4" s="1"/>
      <c r="K4" s="1"/>
      <c r="L4" s="1"/>
      <c r="M4" s="1"/>
      <c r="N4" s="1"/>
      <c r="O4" s="1"/>
      <c r="P4" s="1"/>
    </row>
    <row r="5" spans="1:19" x14ac:dyDescent="0.3">
      <c r="A5" s="1" t="s">
        <v>117</v>
      </c>
      <c r="B5" s="87">
        <v>0</v>
      </c>
      <c r="C5" s="87">
        <v>0</v>
      </c>
      <c r="D5" s="87">
        <v>0</v>
      </c>
      <c r="E5" s="87">
        <v>0</v>
      </c>
      <c r="F5" s="87">
        <v>1.6E-2</v>
      </c>
      <c r="G5" s="88">
        <v>1.6E-2</v>
      </c>
      <c r="H5" s="144">
        <v>1.147</v>
      </c>
      <c r="I5" s="144">
        <v>23.247</v>
      </c>
      <c r="J5" s="144">
        <v>23.247</v>
      </c>
      <c r="K5" s="144">
        <v>24.937000000000001</v>
      </c>
      <c r="L5" s="144">
        <v>24.937000000000001</v>
      </c>
      <c r="M5" s="144">
        <v>27.937000000000001</v>
      </c>
      <c r="N5" s="144">
        <v>27.937000000000001</v>
      </c>
      <c r="O5" s="144">
        <f>SUM(O6:O8)</f>
        <v>27.254999999999999</v>
      </c>
      <c r="P5" s="144">
        <f>SUM(P6:P8)</f>
        <v>27.247</v>
      </c>
      <c r="Q5">
        <f>SUM(Q6:Q8)</f>
        <v>26.247</v>
      </c>
      <c r="R5">
        <f>Q5</f>
        <v>26.247</v>
      </c>
      <c r="S5" s="189">
        <f>S6+S7+S8</f>
        <v>65.246999999999986</v>
      </c>
    </row>
    <row r="6" spans="1:19" x14ac:dyDescent="0.3">
      <c r="A6" s="86" t="s">
        <v>132</v>
      </c>
      <c r="B6" s="87">
        <v>0</v>
      </c>
      <c r="C6" s="87">
        <v>0</v>
      </c>
      <c r="D6" s="87">
        <v>0</v>
      </c>
      <c r="E6" s="87">
        <v>0</v>
      </c>
      <c r="F6" s="87">
        <v>0</v>
      </c>
      <c r="G6" s="87">
        <v>0</v>
      </c>
      <c r="H6" s="144">
        <v>6.0000000000000001E-3</v>
      </c>
      <c r="I6" s="144">
        <v>6.0000000000000001E-3</v>
      </c>
      <c r="J6" s="144">
        <v>6.0000000000000001E-3</v>
      </c>
      <c r="K6" s="144">
        <v>6.0000000000000001E-3</v>
      </c>
      <c r="L6" s="144">
        <v>6.0000000000000001E-3</v>
      </c>
      <c r="M6" s="144">
        <v>1.006</v>
      </c>
      <c r="N6" s="144">
        <v>1.006</v>
      </c>
      <c r="O6" s="144">
        <v>1.014</v>
      </c>
      <c r="P6" s="144">
        <v>1.006</v>
      </c>
      <c r="Q6" s="189">
        <f>P6-1</f>
        <v>6.0000000000000053E-3</v>
      </c>
      <c r="R6" s="189">
        <f>Q6</f>
        <v>6.0000000000000053E-3</v>
      </c>
      <c r="S6" s="189">
        <f>R6+39</f>
        <v>39.006</v>
      </c>
    </row>
    <row r="7" spans="1:19" x14ac:dyDescent="0.3">
      <c r="A7" s="86" t="s">
        <v>115</v>
      </c>
      <c r="B7" s="87">
        <v>0</v>
      </c>
      <c r="C7" s="87">
        <v>0</v>
      </c>
      <c r="D7" s="87">
        <v>0</v>
      </c>
      <c r="E7" s="87">
        <v>0</v>
      </c>
      <c r="F7" s="87">
        <v>1.6000000000000001E-3</v>
      </c>
      <c r="G7" s="88">
        <v>1.6E-2</v>
      </c>
      <c r="H7" s="144">
        <v>1.141</v>
      </c>
      <c r="I7" s="144">
        <v>22.140999999999998</v>
      </c>
      <c r="J7" s="144">
        <v>22.140999999999998</v>
      </c>
      <c r="K7" s="144">
        <v>23.831</v>
      </c>
      <c r="L7" s="144">
        <v>23.831</v>
      </c>
      <c r="M7" s="144">
        <v>25.831</v>
      </c>
      <c r="N7" s="144">
        <v>25.831</v>
      </c>
      <c r="O7" s="144">
        <v>25.140999999999998</v>
      </c>
      <c r="P7" s="144">
        <f>O7</f>
        <v>25.140999999999998</v>
      </c>
      <c r="Q7" s="189">
        <f>P7</f>
        <v>25.140999999999998</v>
      </c>
      <c r="R7" s="189">
        <f>Q7</f>
        <v>25.140999999999998</v>
      </c>
      <c r="S7" s="189">
        <f>R7</f>
        <v>25.140999999999998</v>
      </c>
    </row>
    <row r="8" spans="1:19" x14ac:dyDescent="0.3">
      <c r="A8" s="86" t="s">
        <v>133</v>
      </c>
      <c r="B8" s="87">
        <v>0</v>
      </c>
      <c r="C8" s="87">
        <v>0</v>
      </c>
      <c r="D8" s="87">
        <v>0</v>
      </c>
      <c r="E8" s="87">
        <v>0</v>
      </c>
      <c r="F8" s="87">
        <v>0</v>
      </c>
      <c r="G8" s="88">
        <v>0</v>
      </c>
      <c r="H8" s="144">
        <v>0</v>
      </c>
      <c r="I8" s="144">
        <v>1.1000000000000001</v>
      </c>
      <c r="J8" s="144">
        <v>1.1000000000000001</v>
      </c>
      <c r="K8" s="144">
        <v>1.1000000000000001</v>
      </c>
      <c r="L8" s="144">
        <v>1.1000000000000001</v>
      </c>
      <c r="M8" s="144">
        <v>1.1000000000000001</v>
      </c>
      <c r="N8" s="144">
        <v>1.1000000000000001</v>
      </c>
      <c r="O8" s="144">
        <v>1.1000000000000001</v>
      </c>
      <c r="P8" s="144">
        <v>1.1000000000000001</v>
      </c>
      <c r="Q8" s="189">
        <f>P8</f>
        <v>1.1000000000000001</v>
      </c>
      <c r="R8" s="189">
        <f>Q8</f>
        <v>1.1000000000000001</v>
      </c>
      <c r="S8" s="189">
        <f>R8</f>
        <v>1.1000000000000001</v>
      </c>
    </row>
    <row r="9" spans="1:19" x14ac:dyDescent="0.3">
      <c r="A9" s="72"/>
      <c r="B9" s="73"/>
      <c r="C9" s="73"/>
      <c r="D9" s="73"/>
      <c r="E9" s="73"/>
      <c r="F9" s="73"/>
      <c r="G9" s="75"/>
      <c r="H9" s="75"/>
      <c r="I9" s="75"/>
      <c r="J9" s="75"/>
      <c r="K9" s="100"/>
      <c r="L9" s="100"/>
      <c r="M9" s="75"/>
    </row>
    <row r="10" spans="1:19" x14ac:dyDescent="0.3">
      <c r="A10" s="72"/>
      <c r="B10" s="73"/>
      <c r="C10" s="73"/>
      <c r="D10" s="73"/>
      <c r="E10" s="73"/>
      <c r="F10" s="73"/>
      <c r="G10" s="75"/>
      <c r="H10" s="75"/>
      <c r="I10" s="75"/>
      <c r="J10" s="75"/>
      <c r="K10" s="100"/>
      <c r="L10" s="100"/>
      <c r="M10" s="75"/>
    </row>
    <row r="11" spans="1:19" x14ac:dyDescent="0.3">
      <c r="A11" s="72"/>
      <c r="B11" s="73"/>
      <c r="C11" s="73"/>
      <c r="D11" s="73"/>
      <c r="E11" s="73"/>
      <c r="F11" s="73"/>
      <c r="G11" s="75"/>
      <c r="H11" s="75"/>
      <c r="I11" s="75"/>
      <c r="J11" s="75"/>
      <c r="K11" s="100"/>
      <c r="L11" s="100"/>
      <c r="M11" s="75"/>
    </row>
    <row r="12" spans="1:19" x14ac:dyDescent="0.3">
      <c r="A12" s="72"/>
      <c r="B12" s="73"/>
      <c r="C12" s="73"/>
      <c r="D12" s="73"/>
      <c r="E12" s="73"/>
      <c r="F12" s="73"/>
      <c r="G12" s="75"/>
      <c r="H12" s="75"/>
      <c r="I12" s="75"/>
      <c r="J12" s="75"/>
      <c r="K12" s="100"/>
      <c r="L12" s="100"/>
      <c r="M12" s="75"/>
    </row>
    <row r="34" spans="1:19" ht="18.600000000000001" thickBot="1" x14ac:dyDescent="0.4">
      <c r="A34" s="222" t="s">
        <v>118</v>
      </c>
      <c r="B34" s="222"/>
      <c r="C34" s="222"/>
      <c r="D34" s="222"/>
      <c r="E34" s="222"/>
      <c r="F34" s="222"/>
      <c r="G34" s="222"/>
      <c r="H34" s="222"/>
      <c r="I34" s="222"/>
      <c r="J34" s="222"/>
      <c r="K34" s="222"/>
      <c r="L34" s="222"/>
      <c r="M34" s="222"/>
    </row>
    <row r="35" spans="1:19" ht="17.399999999999999" x14ac:dyDescent="0.3">
      <c r="A35" s="71" t="s">
        <v>81</v>
      </c>
      <c r="B35" s="71">
        <v>2005</v>
      </c>
      <c r="C35" s="71">
        <v>2006</v>
      </c>
      <c r="D35" s="71">
        <v>2007</v>
      </c>
      <c r="E35" s="71">
        <v>2008</v>
      </c>
      <c r="F35" s="71">
        <v>2009</v>
      </c>
      <c r="G35" s="71">
        <v>2010</v>
      </c>
      <c r="H35" s="71">
        <v>2011</v>
      </c>
      <c r="I35" s="71">
        <v>2012</v>
      </c>
      <c r="J35" s="71">
        <v>2013</v>
      </c>
      <c r="K35" s="71">
        <v>2014</v>
      </c>
      <c r="L35" s="71">
        <v>2015</v>
      </c>
      <c r="M35" s="71">
        <v>2016</v>
      </c>
      <c r="N35" s="71">
        <v>2017</v>
      </c>
      <c r="O35" s="71">
        <v>2018</v>
      </c>
      <c r="P35" s="71">
        <v>2019</v>
      </c>
      <c r="Q35" s="71">
        <v>2020</v>
      </c>
      <c r="R35" s="71">
        <v>2021</v>
      </c>
      <c r="S35" s="71">
        <v>2022</v>
      </c>
    </row>
    <row r="36" spans="1:19" ht="15.6" x14ac:dyDescent="0.3">
      <c r="A36" s="68"/>
      <c r="B36" s="68" t="s">
        <v>20</v>
      </c>
      <c r="C36" s="68" t="s">
        <v>20</v>
      </c>
      <c r="D36" s="68" t="s">
        <v>20</v>
      </c>
      <c r="E36" s="68" t="s">
        <v>20</v>
      </c>
      <c r="F36" s="68" t="s">
        <v>20</v>
      </c>
      <c r="G36" s="68" t="s">
        <v>20</v>
      </c>
      <c r="H36" s="68" t="s">
        <v>20</v>
      </c>
      <c r="I36" s="68" t="s">
        <v>20</v>
      </c>
      <c r="J36" s="68" t="s">
        <v>20</v>
      </c>
      <c r="K36" s="68" t="s">
        <v>20</v>
      </c>
      <c r="L36" s="68" t="s">
        <v>20</v>
      </c>
      <c r="M36" s="68" t="s">
        <v>20</v>
      </c>
      <c r="N36" s="68" t="s">
        <v>20</v>
      </c>
      <c r="O36" s="68" t="s">
        <v>20</v>
      </c>
      <c r="P36" s="68" t="s">
        <v>20</v>
      </c>
      <c r="Q36" s="68" t="s">
        <v>20</v>
      </c>
      <c r="R36" s="68" t="s">
        <v>20</v>
      </c>
      <c r="S36" s="68" t="s">
        <v>20</v>
      </c>
    </row>
    <row r="37" spans="1:19" x14ac:dyDescent="0.3">
      <c r="A37" s="70" t="s">
        <v>1</v>
      </c>
      <c r="B37" s="70"/>
      <c r="C37" s="70"/>
      <c r="D37" s="70"/>
      <c r="E37" s="70"/>
      <c r="F37" s="70"/>
      <c r="G37" s="70"/>
      <c r="H37" s="70"/>
      <c r="I37" s="70"/>
      <c r="J37" s="69"/>
      <c r="M37" s="69"/>
      <c r="N37" s="103"/>
      <c r="O37" s="187"/>
      <c r="P37" s="103"/>
    </row>
    <row r="38" spans="1:19" x14ac:dyDescent="0.3">
      <c r="A38" s="69" t="s">
        <v>128</v>
      </c>
      <c r="B38" s="89">
        <v>0</v>
      </c>
      <c r="C38" s="89">
        <v>0</v>
      </c>
      <c r="D38" s="89">
        <v>0</v>
      </c>
      <c r="E38" s="89">
        <v>0</v>
      </c>
      <c r="F38" s="91">
        <v>1.6E-2</v>
      </c>
      <c r="G38" s="91">
        <v>1.6E-2</v>
      </c>
      <c r="H38" s="145">
        <v>0.54</v>
      </c>
      <c r="I38" s="145">
        <v>25.437999999999999</v>
      </c>
      <c r="J38" s="145">
        <v>25.437999999999999</v>
      </c>
      <c r="K38" s="145">
        <v>27.167000000000002</v>
      </c>
      <c r="L38" s="145">
        <v>27.167000000000002</v>
      </c>
      <c r="M38" s="145">
        <v>27.75</v>
      </c>
      <c r="N38" s="145">
        <v>27.12</v>
      </c>
      <c r="O38" s="145">
        <v>27.12</v>
      </c>
      <c r="P38" s="145">
        <f>SUM(P39:P41)</f>
        <v>27.082000000000001</v>
      </c>
      <c r="Q38">
        <f>SUM(Q39:Q41)</f>
        <v>26.832000000000001</v>
      </c>
      <c r="R38" s="187">
        <f>SUM(R39:R41)</f>
        <v>26.832000000000001</v>
      </c>
      <c r="S38" s="187">
        <f>SUM(S39:S41)</f>
        <v>182.83199999999999</v>
      </c>
    </row>
    <row r="39" spans="1:19" x14ac:dyDescent="0.3">
      <c r="A39" s="86" t="s">
        <v>132</v>
      </c>
      <c r="B39" s="89">
        <v>0</v>
      </c>
      <c r="C39" s="89">
        <v>0</v>
      </c>
      <c r="D39" s="89">
        <v>0</v>
      </c>
      <c r="E39" s="89">
        <v>0</v>
      </c>
      <c r="F39" s="89">
        <v>0</v>
      </c>
      <c r="G39" s="89">
        <v>0</v>
      </c>
      <c r="H39" s="145">
        <v>2.4E-2</v>
      </c>
      <c r="I39" s="145">
        <v>2.4E-2</v>
      </c>
      <c r="J39" s="145">
        <v>2.4E-2</v>
      </c>
      <c r="K39" s="145">
        <v>2.4E-2</v>
      </c>
      <c r="L39" s="145">
        <v>2.4E-2</v>
      </c>
      <c r="M39" s="145">
        <v>0.27400000000000002</v>
      </c>
      <c r="N39" s="145">
        <v>0.27400000000000002</v>
      </c>
      <c r="O39" s="145">
        <v>0.30599999999999999</v>
      </c>
      <c r="P39" s="145">
        <v>0.27400000000000002</v>
      </c>
      <c r="Q39" s="189">
        <f>P39-0.25</f>
        <v>2.4000000000000021E-2</v>
      </c>
      <c r="R39" s="189">
        <f>Q39</f>
        <v>2.4000000000000021E-2</v>
      </c>
      <c r="S39" s="189">
        <f>R39+156</f>
        <v>156.024</v>
      </c>
    </row>
    <row r="40" spans="1:19" x14ac:dyDescent="0.3">
      <c r="A40" s="86" t="s">
        <v>115</v>
      </c>
      <c r="B40" s="89">
        <v>0</v>
      </c>
      <c r="C40" s="89">
        <v>0</v>
      </c>
      <c r="D40" s="89">
        <v>0</v>
      </c>
      <c r="E40" s="89">
        <v>0</v>
      </c>
      <c r="F40" s="91">
        <v>1.6E-2</v>
      </c>
      <c r="G40" s="91">
        <v>1.6E-2</v>
      </c>
      <c r="H40" s="145">
        <v>0.51600000000000001</v>
      </c>
      <c r="I40" s="145">
        <v>24.916</v>
      </c>
      <c r="J40" s="145">
        <v>24.916</v>
      </c>
      <c r="K40" s="145">
        <v>26.645</v>
      </c>
      <c r="L40" s="145">
        <v>26.645</v>
      </c>
      <c r="M40" s="145">
        <v>26.978000000000002</v>
      </c>
      <c r="N40" s="145">
        <v>26.978000000000002</v>
      </c>
      <c r="O40" s="145">
        <v>26.31</v>
      </c>
      <c r="P40" s="145">
        <v>26.31</v>
      </c>
      <c r="Q40" s="189">
        <f>P40</f>
        <v>26.31</v>
      </c>
      <c r="R40" s="189">
        <f>Q40</f>
        <v>26.31</v>
      </c>
      <c r="S40" s="189">
        <f>R40</f>
        <v>26.31</v>
      </c>
    </row>
    <row r="41" spans="1:19" x14ac:dyDescent="0.3">
      <c r="A41" s="86" t="s">
        <v>133</v>
      </c>
      <c r="B41" s="90">
        <v>0</v>
      </c>
      <c r="C41" s="90">
        <v>0</v>
      </c>
      <c r="D41" s="90">
        <v>0</v>
      </c>
      <c r="E41" s="90">
        <v>0</v>
      </c>
      <c r="F41" s="90">
        <v>0</v>
      </c>
      <c r="G41" s="90">
        <v>0</v>
      </c>
      <c r="H41" s="146">
        <v>0</v>
      </c>
      <c r="I41" s="145">
        <v>0.498</v>
      </c>
      <c r="J41" s="145">
        <v>0.498</v>
      </c>
      <c r="K41" s="145">
        <v>0.498</v>
      </c>
      <c r="L41" s="145">
        <v>0.498</v>
      </c>
      <c r="M41" s="145">
        <v>0.498</v>
      </c>
      <c r="N41" s="145">
        <v>0.498</v>
      </c>
      <c r="O41" s="145">
        <v>0.498</v>
      </c>
      <c r="P41" s="145">
        <v>0.498</v>
      </c>
      <c r="Q41" s="189">
        <f>P41</f>
        <v>0.498</v>
      </c>
      <c r="R41" s="189">
        <f>Q41</f>
        <v>0.498</v>
      </c>
      <c r="S41" s="189">
        <f>R41</f>
        <v>0.498</v>
      </c>
    </row>
    <row r="42" spans="1:19" x14ac:dyDescent="0.3">
      <c r="A42" s="76"/>
      <c r="B42" s="75"/>
      <c r="C42" s="75"/>
      <c r="D42" s="75"/>
      <c r="E42" s="75"/>
      <c r="F42" s="75"/>
      <c r="G42" s="75"/>
      <c r="H42" s="75"/>
      <c r="I42" s="74"/>
      <c r="J42" s="74"/>
      <c r="K42" s="164"/>
      <c r="L42" s="164"/>
      <c r="M42" s="74"/>
    </row>
    <row r="43" spans="1:19" x14ac:dyDescent="0.3">
      <c r="A43" s="76"/>
      <c r="B43" s="75"/>
      <c r="C43" s="75"/>
      <c r="D43" s="75"/>
      <c r="E43" s="75"/>
      <c r="F43" s="75"/>
      <c r="G43" s="75"/>
      <c r="H43" s="75"/>
      <c r="I43" s="74"/>
      <c r="J43" s="74"/>
      <c r="K43" s="164"/>
      <c r="L43" s="164"/>
      <c r="M43" s="74"/>
    </row>
    <row r="44" spans="1:19" x14ac:dyDescent="0.3">
      <c r="A44" s="76"/>
      <c r="B44" s="75"/>
      <c r="C44" s="75"/>
      <c r="D44" s="75"/>
      <c r="E44" s="75"/>
      <c r="F44" s="75"/>
      <c r="G44" s="75"/>
      <c r="H44" s="75"/>
      <c r="I44" s="74"/>
      <c r="J44" s="74"/>
      <c r="K44" s="164"/>
      <c r="L44" s="164"/>
      <c r="M44" s="74"/>
    </row>
    <row r="45" spans="1:19" x14ac:dyDescent="0.3">
      <c r="A45" s="76"/>
      <c r="B45" s="75"/>
      <c r="C45" s="75"/>
      <c r="D45" s="75"/>
      <c r="E45" s="75"/>
      <c r="F45" s="75"/>
      <c r="G45" s="75"/>
      <c r="H45" s="75"/>
      <c r="I45" s="74"/>
      <c r="J45" s="74"/>
      <c r="K45" s="164"/>
      <c r="L45" s="164"/>
      <c r="M45" s="74"/>
    </row>
    <row r="68" spans="1:13" ht="17.399999999999999" x14ac:dyDescent="0.3">
      <c r="A68" s="79"/>
      <c r="B68" s="79"/>
      <c r="C68" s="79"/>
      <c r="D68" s="79"/>
      <c r="E68" s="79"/>
      <c r="F68" s="79"/>
      <c r="G68" s="79"/>
      <c r="H68" s="79"/>
      <c r="I68" s="79"/>
      <c r="J68" s="79"/>
      <c r="K68" s="167"/>
      <c r="L68" s="171"/>
      <c r="M68" s="79"/>
    </row>
    <row r="69" spans="1:13" ht="17.399999999999999" x14ac:dyDescent="0.3">
      <c r="A69" s="80"/>
      <c r="B69" s="80"/>
      <c r="C69" s="80"/>
      <c r="D69" s="80"/>
      <c r="E69" s="80"/>
      <c r="F69" s="80"/>
      <c r="G69" s="80"/>
      <c r="H69" s="80"/>
      <c r="I69" s="80"/>
      <c r="J69" s="79"/>
      <c r="K69" s="167"/>
      <c r="L69" s="171"/>
      <c r="M69" s="79"/>
    </row>
    <row r="70" spans="1:13" x14ac:dyDescent="0.3">
      <c r="A70" s="81"/>
      <c r="B70" s="81"/>
      <c r="C70" s="81"/>
      <c r="D70" s="81"/>
      <c r="E70" s="81"/>
      <c r="F70" s="81"/>
      <c r="G70" s="81"/>
      <c r="H70" s="81"/>
      <c r="I70" s="81"/>
      <c r="J70" s="82"/>
      <c r="K70" s="101"/>
      <c r="L70" s="101"/>
      <c r="M70" s="82"/>
    </row>
    <row r="71" spans="1:13" x14ac:dyDescent="0.3">
      <c r="A71" s="82"/>
      <c r="B71" s="77"/>
      <c r="C71" s="77"/>
      <c r="D71" s="77"/>
      <c r="E71" s="77"/>
      <c r="F71" s="77"/>
      <c r="G71" s="78"/>
      <c r="H71" s="78"/>
      <c r="I71" s="78"/>
      <c r="J71" s="78"/>
      <c r="K71" s="78"/>
      <c r="L71" s="78"/>
      <c r="M71" s="78"/>
    </row>
    <row r="72" spans="1:13" x14ac:dyDescent="0.3">
      <c r="A72" s="83"/>
      <c r="B72" s="77"/>
      <c r="C72" s="77"/>
      <c r="D72" s="77"/>
      <c r="E72" s="77"/>
      <c r="F72" s="77"/>
      <c r="G72" s="78"/>
      <c r="H72" s="78"/>
      <c r="I72" s="78"/>
      <c r="J72" s="78"/>
      <c r="K72" s="78"/>
      <c r="L72" s="78"/>
      <c r="M72" s="78"/>
    </row>
    <row r="73" spans="1:13" x14ac:dyDescent="0.3">
      <c r="A73" s="83"/>
      <c r="B73" s="77"/>
      <c r="C73" s="77"/>
      <c r="D73" s="77"/>
      <c r="E73" s="77"/>
      <c r="F73" s="77"/>
      <c r="G73" s="78"/>
      <c r="H73" s="78"/>
      <c r="I73" s="78"/>
      <c r="J73" s="78"/>
      <c r="K73" s="78"/>
      <c r="L73" s="78"/>
      <c r="M73" s="78"/>
    </row>
    <row r="74" spans="1:13" x14ac:dyDescent="0.3">
      <c r="A74" s="83"/>
      <c r="B74" s="77"/>
      <c r="C74" s="77"/>
      <c r="D74" s="77"/>
      <c r="E74" s="77"/>
      <c r="F74" s="77"/>
      <c r="G74" s="78"/>
      <c r="H74" s="78"/>
      <c r="I74" s="78"/>
      <c r="J74" s="78"/>
      <c r="K74" s="78"/>
      <c r="L74" s="78"/>
      <c r="M74" s="78"/>
    </row>
    <row r="75" spans="1:13" x14ac:dyDescent="0.3">
      <c r="A75" s="83"/>
      <c r="B75" s="77"/>
      <c r="C75" s="77"/>
      <c r="D75" s="77"/>
      <c r="E75" s="77"/>
      <c r="F75" s="77"/>
      <c r="G75" s="78"/>
      <c r="H75" s="78"/>
      <c r="I75" s="78"/>
      <c r="J75" s="78"/>
      <c r="K75" s="78"/>
      <c r="L75" s="78"/>
      <c r="M75" s="78"/>
    </row>
    <row r="76" spans="1:13" x14ac:dyDescent="0.3">
      <c r="A76" s="83"/>
      <c r="B76" s="77"/>
      <c r="C76" s="77"/>
      <c r="D76" s="77"/>
      <c r="E76" s="77"/>
      <c r="F76" s="77"/>
      <c r="G76" s="78"/>
      <c r="H76" s="78"/>
      <c r="I76" s="78"/>
      <c r="J76" s="78"/>
      <c r="K76" s="78"/>
      <c r="L76" s="78"/>
      <c r="M76" s="78"/>
    </row>
    <row r="77" spans="1:13" x14ac:dyDescent="0.3">
      <c r="A77" s="83"/>
      <c r="B77" s="77"/>
      <c r="C77" s="77"/>
      <c r="D77" s="77"/>
      <c r="E77" s="77"/>
      <c r="F77" s="77"/>
      <c r="G77" s="78"/>
      <c r="H77" s="78"/>
      <c r="I77" s="78"/>
      <c r="J77" s="78"/>
      <c r="K77" s="78"/>
      <c r="L77" s="78"/>
      <c r="M77" s="78"/>
    </row>
    <row r="78" spans="1:13" x14ac:dyDescent="0.3">
      <c r="A78" s="83"/>
      <c r="B78" s="77"/>
      <c r="C78" s="77"/>
      <c r="D78" s="77"/>
      <c r="E78" s="77"/>
      <c r="F78" s="77"/>
      <c r="G78" s="78"/>
      <c r="H78" s="78"/>
      <c r="I78" s="78"/>
      <c r="J78" s="78"/>
      <c r="K78" s="78"/>
      <c r="L78" s="78"/>
      <c r="M78" s="78"/>
    </row>
    <row r="79" spans="1:13" x14ac:dyDescent="0.3">
      <c r="A79" s="82"/>
      <c r="B79" s="82"/>
      <c r="C79" s="82"/>
      <c r="D79" s="82"/>
      <c r="E79" s="82"/>
      <c r="F79" s="82"/>
      <c r="G79" s="82"/>
      <c r="H79" s="82"/>
      <c r="I79" s="82"/>
      <c r="J79" s="82"/>
      <c r="K79" s="101"/>
      <c r="L79" s="101"/>
      <c r="M79" s="82"/>
    </row>
    <row r="80" spans="1:13" x14ac:dyDescent="0.3">
      <c r="A80" s="82"/>
      <c r="B80" s="82"/>
      <c r="C80" s="82"/>
      <c r="D80" s="82"/>
      <c r="E80" s="82"/>
      <c r="F80" s="82"/>
      <c r="G80" s="82"/>
      <c r="H80" s="82"/>
      <c r="I80" s="82"/>
      <c r="J80" s="82"/>
      <c r="K80" s="101"/>
      <c r="L80" s="101"/>
      <c r="M80" s="82"/>
    </row>
    <row r="81" spans="1:13" x14ac:dyDescent="0.3">
      <c r="A81" s="82"/>
      <c r="B81" s="82"/>
      <c r="C81" s="82"/>
      <c r="D81" s="82"/>
      <c r="E81" s="82"/>
      <c r="F81" s="82"/>
      <c r="G81" s="82"/>
      <c r="H81" s="82"/>
      <c r="I81" s="82"/>
      <c r="J81" s="82"/>
      <c r="K81" s="101"/>
      <c r="L81" s="101"/>
      <c r="M81" s="82"/>
    </row>
    <row r="82" spans="1:13" x14ac:dyDescent="0.3">
      <c r="A82" s="82"/>
      <c r="B82" s="82"/>
      <c r="C82" s="82"/>
      <c r="D82" s="82"/>
      <c r="E82" s="82"/>
      <c r="F82" s="82"/>
      <c r="G82" s="82"/>
      <c r="H82" s="82"/>
      <c r="I82" s="82"/>
      <c r="J82" s="82"/>
      <c r="K82" s="101"/>
      <c r="L82" s="101"/>
      <c r="M82" s="82"/>
    </row>
    <row r="83" spans="1:13" x14ac:dyDescent="0.3">
      <c r="A83" s="82"/>
      <c r="B83" s="82"/>
      <c r="C83" s="82"/>
      <c r="D83" s="82"/>
      <c r="E83" s="82"/>
      <c r="F83" s="82"/>
      <c r="G83" s="82"/>
      <c r="H83" s="82"/>
      <c r="I83" s="82"/>
      <c r="J83" s="82"/>
      <c r="K83" s="101"/>
      <c r="L83" s="101"/>
      <c r="M83" s="82"/>
    </row>
    <row r="84" spans="1:13" x14ac:dyDescent="0.3">
      <c r="A84" s="82"/>
      <c r="B84" s="82"/>
      <c r="C84" s="82"/>
      <c r="D84" s="82"/>
      <c r="E84" s="82"/>
      <c r="F84" s="82"/>
      <c r="G84" s="82"/>
      <c r="H84" s="82"/>
      <c r="I84" s="82"/>
      <c r="J84" s="82"/>
      <c r="K84" s="101"/>
      <c r="L84" s="101"/>
      <c r="M84" s="82"/>
    </row>
    <row r="85" spans="1:13" x14ac:dyDescent="0.3">
      <c r="A85" s="82"/>
      <c r="B85" s="82"/>
      <c r="C85" s="82"/>
      <c r="D85" s="82"/>
      <c r="E85" s="82"/>
      <c r="F85" s="82"/>
      <c r="G85" s="82"/>
      <c r="H85" s="82"/>
      <c r="I85" s="82"/>
      <c r="J85" s="82"/>
      <c r="K85" s="101"/>
      <c r="L85" s="101"/>
      <c r="M85" s="82"/>
    </row>
    <row r="86" spans="1:13" x14ac:dyDescent="0.3">
      <c r="A86" s="82"/>
      <c r="B86" s="82"/>
      <c r="C86" s="82"/>
      <c r="D86" s="82"/>
      <c r="E86" s="82"/>
      <c r="F86" s="82"/>
      <c r="G86" s="82"/>
      <c r="H86" s="82"/>
      <c r="I86" s="82"/>
      <c r="J86" s="82"/>
      <c r="K86" s="101"/>
      <c r="L86" s="101"/>
      <c r="M86" s="82"/>
    </row>
    <row r="87" spans="1:13" x14ac:dyDescent="0.3">
      <c r="A87" s="82"/>
      <c r="B87" s="82"/>
      <c r="C87" s="82"/>
      <c r="D87" s="82"/>
      <c r="E87" s="82"/>
      <c r="F87" s="82"/>
      <c r="G87" s="82"/>
      <c r="H87" s="82"/>
      <c r="I87" s="82"/>
      <c r="J87" s="82"/>
      <c r="K87" s="101"/>
      <c r="L87" s="101"/>
      <c r="M87" s="82"/>
    </row>
    <row r="88" spans="1:13" x14ac:dyDescent="0.3">
      <c r="A88" s="82"/>
      <c r="B88" s="82"/>
      <c r="C88" s="82"/>
      <c r="D88" s="82"/>
      <c r="E88" s="82"/>
      <c r="F88" s="82"/>
      <c r="G88" s="82"/>
      <c r="H88" s="82"/>
      <c r="I88" s="82"/>
      <c r="J88" s="82"/>
      <c r="K88" s="101"/>
      <c r="L88" s="101"/>
      <c r="M88" s="82"/>
    </row>
    <row r="89" spans="1:13" x14ac:dyDescent="0.3">
      <c r="A89" s="82"/>
      <c r="B89" s="82"/>
      <c r="C89" s="82"/>
      <c r="D89" s="82"/>
      <c r="E89" s="82"/>
      <c r="F89" s="82"/>
      <c r="G89" s="82"/>
      <c r="H89" s="82"/>
      <c r="I89" s="82"/>
      <c r="J89" s="82"/>
      <c r="K89" s="101"/>
      <c r="L89" s="101"/>
      <c r="M89" s="82"/>
    </row>
    <row r="90" spans="1:13" x14ac:dyDescent="0.3">
      <c r="A90" s="82"/>
      <c r="B90" s="82"/>
      <c r="C90" s="82"/>
      <c r="D90" s="82"/>
      <c r="E90" s="82"/>
      <c r="F90" s="82"/>
      <c r="G90" s="82"/>
      <c r="H90" s="82"/>
      <c r="I90" s="82"/>
      <c r="J90" s="82"/>
      <c r="K90" s="101"/>
      <c r="L90" s="101"/>
      <c r="M90" s="82"/>
    </row>
    <row r="91" spans="1:13" x14ac:dyDescent="0.3">
      <c r="A91" s="82"/>
      <c r="B91" s="82"/>
      <c r="C91" s="82"/>
      <c r="D91" s="82"/>
      <c r="E91" s="82"/>
      <c r="F91" s="82"/>
      <c r="G91" s="82"/>
      <c r="H91" s="82"/>
      <c r="I91" s="82"/>
      <c r="J91" s="82"/>
      <c r="K91" s="101"/>
      <c r="L91" s="101"/>
      <c r="M91" s="82"/>
    </row>
    <row r="92" spans="1:13" x14ac:dyDescent="0.3">
      <c r="A92" s="82"/>
      <c r="B92" s="82"/>
      <c r="C92" s="82"/>
      <c r="D92" s="82"/>
      <c r="E92" s="82"/>
      <c r="F92" s="82"/>
      <c r="G92" s="82"/>
      <c r="H92" s="82"/>
      <c r="I92" s="82"/>
      <c r="J92" s="82"/>
      <c r="K92" s="101"/>
      <c r="L92" s="101"/>
      <c r="M92" s="82"/>
    </row>
    <row r="93" spans="1:13" x14ac:dyDescent="0.3">
      <c r="A93" s="82"/>
      <c r="B93" s="82"/>
      <c r="C93" s="82"/>
      <c r="D93" s="82"/>
      <c r="E93" s="82"/>
      <c r="F93" s="82"/>
      <c r="G93" s="82"/>
      <c r="H93" s="82"/>
      <c r="I93" s="82"/>
      <c r="J93" s="82"/>
      <c r="K93" s="101"/>
      <c r="L93" s="101"/>
      <c r="M93" s="82"/>
    </row>
    <row r="94" spans="1:13" x14ac:dyDescent="0.3">
      <c r="A94" s="82"/>
      <c r="B94" s="82"/>
      <c r="C94" s="82"/>
      <c r="D94" s="82"/>
      <c r="E94" s="82"/>
      <c r="F94" s="82"/>
      <c r="G94" s="82"/>
      <c r="H94" s="82"/>
      <c r="I94" s="82"/>
      <c r="J94" s="82"/>
      <c r="K94" s="101"/>
      <c r="L94" s="101"/>
      <c r="M94" s="82"/>
    </row>
    <row r="95" spans="1:13" x14ac:dyDescent="0.3">
      <c r="A95" s="82"/>
      <c r="B95" s="82"/>
      <c r="C95" s="82"/>
      <c r="D95" s="82"/>
      <c r="E95" s="82"/>
      <c r="F95" s="82"/>
      <c r="G95" s="82"/>
      <c r="H95" s="82"/>
      <c r="I95" s="82"/>
      <c r="J95" s="82"/>
      <c r="K95" s="101"/>
      <c r="L95" s="101"/>
      <c r="M95" s="82"/>
    </row>
    <row r="96" spans="1:13" x14ac:dyDescent="0.3">
      <c r="A96" s="82"/>
      <c r="B96" s="82"/>
      <c r="C96" s="82"/>
      <c r="D96" s="82"/>
      <c r="E96" s="82"/>
      <c r="F96" s="82"/>
      <c r="G96" s="82"/>
      <c r="H96" s="82"/>
      <c r="I96" s="82"/>
      <c r="J96" s="82"/>
      <c r="K96" s="101"/>
      <c r="L96" s="101"/>
      <c r="M96" s="82"/>
    </row>
    <row r="97" spans="1:13" x14ac:dyDescent="0.3">
      <c r="A97" s="82"/>
      <c r="B97" s="82"/>
      <c r="C97" s="82"/>
      <c r="D97" s="82"/>
      <c r="E97" s="82"/>
      <c r="F97" s="82"/>
      <c r="G97" s="82"/>
      <c r="H97" s="82"/>
      <c r="I97" s="82"/>
      <c r="J97" s="82"/>
      <c r="K97" s="101"/>
      <c r="L97" s="101"/>
      <c r="M97" s="82"/>
    </row>
    <row r="98" spans="1:13" x14ac:dyDescent="0.3">
      <c r="A98" s="82"/>
      <c r="B98" s="82"/>
      <c r="C98" s="82"/>
      <c r="D98" s="82"/>
      <c r="E98" s="82"/>
      <c r="F98" s="82"/>
      <c r="G98" s="82"/>
      <c r="H98" s="82"/>
      <c r="I98" s="82"/>
      <c r="J98" s="82"/>
      <c r="K98" s="101"/>
      <c r="L98" s="101"/>
      <c r="M98" s="82"/>
    </row>
    <row r="99" spans="1:13" x14ac:dyDescent="0.3">
      <c r="A99" s="82"/>
      <c r="B99" s="82"/>
      <c r="C99" s="82"/>
      <c r="D99" s="82"/>
      <c r="E99" s="82"/>
      <c r="F99" s="82"/>
      <c r="G99" s="82"/>
      <c r="H99" s="82"/>
      <c r="I99" s="82"/>
      <c r="J99" s="82"/>
      <c r="K99" s="101"/>
      <c r="L99" s="101"/>
      <c r="M99" s="82"/>
    </row>
    <row r="100" spans="1:13" x14ac:dyDescent="0.3">
      <c r="A100" s="82"/>
      <c r="B100" s="82"/>
      <c r="C100" s="82"/>
      <c r="D100" s="82"/>
      <c r="E100" s="82"/>
      <c r="F100" s="82"/>
      <c r="G100" s="82"/>
      <c r="H100" s="82"/>
      <c r="I100" s="82"/>
      <c r="J100" s="82"/>
      <c r="K100" s="101"/>
      <c r="L100" s="101"/>
      <c r="M100" s="82"/>
    </row>
    <row r="101" spans="1:13" ht="17.399999999999999" x14ac:dyDescent="0.3">
      <c r="A101" s="79"/>
      <c r="B101" s="79"/>
      <c r="C101" s="79"/>
      <c r="D101" s="79"/>
      <c r="E101" s="79"/>
      <c r="F101" s="79"/>
      <c r="G101" s="79"/>
      <c r="H101" s="79"/>
      <c r="I101" s="79"/>
      <c r="J101" s="79"/>
      <c r="K101" s="167"/>
      <c r="L101" s="171"/>
      <c r="M101" s="79"/>
    </row>
    <row r="102" spans="1:13" ht="17.399999999999999" x14ac:dyDescent="0.3">
      <c r="A102" s="80"/>
      <c r="B102" s="80"/>
      <c r="C102" s="80"/>
      <c r="D102" s="80"/>
      <c r="E102" s="80"/>
      <c r="F102" s="80"/>
      <c r="G102" s="80"/>
      <c r="H102" s="80"/>
      <c r="I102" s="80"/>
      <c r="J102" s="79"/>
      <c r="K102" s="167"/>
      <c r="L102" s="171"/>
      <c r="M102" s="79"/>
    </row>
    <row r="103" spans="1:13" x14ac:dyDescent="0.3">
      <c r="A103" s="81"/>
      <c r="B103" s="81"/>
      <c r="C103" s="81"/>
      <c r="D103" s="81"/>
      <c r="E103" s="81"/>
      <c r="F103" s="81"/>
      <c r="G103" s="81"/>
      <c r="H103" s="81"/>
      <c r="I103" s="81"/>
      <c r="J103" s="82"/>
      <c r="K103" s="101"/>
      <c r="L103" s="101"/>
      <c r="M103" s="82"/>
    </row>
    <row r="104" spans="1:13" x14ac:dyDescent="0.3">
      <c r="A104" s="82"/>
      <c r="B104" s="77"/>
      <c r="C104" s="77"/>
      <c r="D104" s="77"/>
      <c r="E104" s="77"/>
      <c r="F104" s="77"/>
      <c r="G104" s="78"/>
      <c r="H104" s="78"/>
      <c r="I104" s="78"/>
      <c r="J104" s="78"/>
      <c r="K104" s="78"/>
      <c r="L104" s="78"/>
      <c r="M104" s="78"/>
    </row>
    <row r="105" spans="1:13" x14ac:dyDescent="0.3">
      <c r="A105" s="83"/>
      <c r="B105" s="77"/>
      <c r="C105" s="77"/>
      <c r="D105" s="77"/>
      <c r="E105" s="77"/>
      <c r="F105" s="77"/>
      <c r="G105" s="78"/>
      <c r="H105" s="78"/>
      <c r="I105" s="78"/>
      <c r="J105" s="78"/>
      <c r="K105" s="78"/>
      <c r="L105" s="78"/>
      <c r="M105" s="78"/>
    </row>
    <row r="106" spans="1:13" x14ac:dyDescent="0.3">
      <c r="A106" s="83"/>
      <c r="B106" s="77"/>
      <c r="C106" s="77"/>
      <c r="D106" s="77"/>
      <c r="E106" s="77"/>
      <c r="F106" s="77"/>
      <c r="G106" s="78"/>
      <c r="H106" s="78"/>
      <c r="I106" s="78"/>
      <c r="J106" s="78"/>
      <c r="K106" s="78"/>
      <c r="L106" s="78"/>
      <c r="M106" s="78"/>
    </row>
    <row r="107" spans="1:13" x14ac:dyDescent="0.3">
      <c r="A107" s="83"/>
      <c r="B107" s="77"/>
      <c r="C107" s="77"/>
      <c r="D107" s="77"/>
      <c r="E107" s="77"/>
      <c r="F107" s="77"/>
      <c r="G107" s="78"/>
      <c r="H107" s="78"/>
      <c r="I107" s="78"/>
      <c r="J107" s="78"/>
      <c r="K107" s="78"/>
      <c r="L107" s="78"/>
      <c r="M107" s="78"/>
    </row>
    <row r="108" spans="1:13" x14ac:dyDescent="0.3">
      <c r="A108" s="83"/>
      <c r="B108" s="77"/>
      <c r="C108" s="77"/>
      <c r="D108" s="77"/>
      <c r="E108" s="77"/>
      <c r="F108" s="77"/>
      <c r="G108" s="78"/>
      <c r="H108" s="78"/>
      <c r="I108" s="78"/>
      <c r="J108" s="78"/>
      <c r="K108" s="78"/>
      <c r="L108" s="78"/>
      <c r="M108" s="78"/>
    </row>
    <row r="109" spans="1:13" x14ac:dyDescent="0.3">
      <c r="A109" s="83"/>
      <c r="B109" s="77"/>
      <c r="C109" s="77"/>
      <c r="D109" s="77"/>
      <c r="E109" s="77"/>
      <c r="F109" s="77"/>
      <c r="G109" s="78"/>
      <c r="H109" s="78"/>
      <c r="I109" s="78"/>
      <c r="J109" s="78"/>
      <c r="K109" s="78"/>
      <c r="L109" s="78"/>
      <c r="M109" s="78"/>
    </row>
    <row r="110" spans="1:13" x14ac:dyDescent="0.3">
      <c r="A110" s="83"/>
      <c r="B110" s="77"/>
      <c r="C110" s="77"/>
      <c r="D110" s="77"/>
      <c r="E110" s="77"/>
      <c r="F110" s="77"/>
      <c r="G110" s="78"/>
      <c r="H110" s="78"/>
      <c r="I110" s="78"/>
      <c r="J110" s="78"/>
      <c r="K110" s="78"/>
      <c r="L110" s="78"/>
      <c r="M110" s="78"/>
    </row>
    <row r="111" spans="1:13" x14ac:dyDescent="0.3">
      <c r="A111" s="83"/>
      <c r="B111" s="77"/>
      <c r="C111" s="77"/>
      <c r="D111" s="77"/>
      <c r="E111" s="77"/>
      <c r="F111" s="77"/>
      <c r="G111" s="78"/>
      <c r="H111" s="78"/>
      <c r="I111" s="78"/>
      <c r="J111" s="78"/>
      <c r="K111" s="78"/>
      <c r="L111" s="78"/>
      <c r="M111" s="78"/>
    </row>
    <row r="112" spans="1:13" x14ac:dyDescent="0.3">
      <c r="A112" s="82"/>
      <c r="B112" s="82"/>
      <c r="C112" s="82"/>
      <c r="D112" s="82"/>
      <c r="E112" s="82"/>
      <c r="F112" s="82"/>
      <c r="G112" s="82"/>
      <c r="H112" s="82"/>
      <c r="I112" s="82"/>
      <c r="J112" s="82"/>
      <c r="K112" s="101"/>
      <c r="L112" s="101"/>
      <c r="M112" s="82"/>
    </row>
    <row r="113" spans="1:13" x14ac:dyDescent="0.3">
      <c r="A113" s="82"/>
      <c r="B113" s="82"/>
      <c r="C113" s="82"/>
      <c r="D113" s="82"/>
      <c r="E113" s="82"/>
      <c r="F113" s="82"/>
      <c r="G113" s="82"/>
      <c r="H113" s="82"/>
      <c r="I113" s="82"/>
      <c r="J113" s="82"/>
      <c r="K113" s="101"/>
      <c r="L113" s="101"/>
      <c r="M113" s="82"/>
    </row>
    <row r="114" spans="1:13" x14ac:dyDescent="0.3">
      <c r="A114" s="82"/>
      <c r="B114" s="82"/>
      <c r="C114" s="82"/>
      <c r="D114" s="82"/>
      <c r="E114" s="82"/>
      <c r="F114" s="82"/>
      <c r="G114" s="82"/>
      <c r="H114" s="82"/>
      <c r="I114" s="82"/>
      <c r="J114" s="82"/>
      <c r="K114" s="101"/>
      <c r="L114" s="101"/>
      <c r="M114" s="82"/>
    </row>
    <row r="115" spans="1:13" x14ac:dyDescent="0.3">
      <c r="A115" s="82"/>
      <c r="B115" s="82"/>
      <c r="C115" s="82"/>
      <c r="D115" s="82"/>
      <c r="E115" s="82"/>
      <c r="F115" s="82"/>
      <c r="G115" s="82"/>
      <c r="H115" s="82"/>
      <c r="I115" s="82"/>
      <c r="J115" s="82"/>
      <c r="K115" s="101"/>
      <c r="L115" s="101"/>
      <c r="M115" s="82"/>
    </row>
    <row r="116" spans="1:13" x14ac:dyDescent="0.3">
      <c r="A116" s="82"/>
      <c r="B116" s="82"/>
      <c r="C116" s="82"/>
      <c r="D116" s="82"/>
      <c r="E116" s="82"/>
      <c r="F116" s="82"/>
      <c r="G116" s="82"/>
      <c r="H116" s="82"/>
      <c r="I116" s="82"/>
      <c r="J116" s="82"/>
      <c r="K116" s="101"/>
      <c r="L116" s="101"/>
      <c r="M116" s="82"/>
    </row>
    <row r="117" spans="1:13" x14ac:dyDescent="0.3">
      <c r="A117" s="82"/>
      <c r="B117" s="82"/>
      <c r="C117" s="82"/>
      <c r="D117" s="82"/>
      <c r="E117" s="82"/>
      <c r="F117" s="82"/>
      <c r="G117" s="82"/>
      <c r="H117" s="82"/>
      <c r="I117" s="82"/>
      <c r="J117" s="82"/>
      <c r="K117" s="101"/>
      <c r="L117" s="101"/>
      <c r="M117" s="82"/>
    </row>
    <row r="118" spans="1:13" x14ac:dyDescent="0.3">
      <c r="A118" s="82"/>
      <c r="B118" s="82"/>
      <c r="C118" s="82"/>
      <c r="D118" s="82"/>
      <c r="E118" s="82"/>
      <c r="F118" s="82"/>
      <c r="G118" s="82"/>
      <c r="H118" s="82"/>
      <c r="I118" s="82"/>
      <c r="J118" s="82"/>
      <c r="K118" s="101"/>
      <c r="L118" s="101"/>
      <c r="M118" s="82"/>
    </row>
    <row r="119" spans="1:13" x14ac:dyDescent="0.3">
      <c r="A119" s="82"/>
      <c r="B119" s="82"/>
      <c r="C119" s="82"/>
      <c r="D119" s="82"/>
      <c r="E119" s="82"/>
      <c r="F119" s="82"/>
      <c r="G119" s="82"/>
      <c r="H119" s="82"/>
      <c r="I119" s="82"/>
      <c r="J119" s="82"/>
      <c r="K119" s="101"/>
      <c r="L119" s="101"/>
      <c r="M119" s="82"/>
    </row>
  </sheetData>
  <printOptions horizontalCentered="1"/>
  <pageMargins left="0.4" right="0.4" top="0.75" bottom="0.75" header="0.3" footer="0.3"/>
  <pageSetup scale="67" orientation="portrait" horizontalDpi="1200" verticalDpi="1200" r:id="rId1"/>
  <rowBreaks count="1" manualBreakCount="1">
    <brk id="3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111"/>
  <sheetViews>
    <sheetView topLeftCell="A62" zoomScaleNormal="100" workbookViewId="0">
      <pane xSplit="1" topLeftCell="N1" activePane="topRight" state="frozen"/>
      <selection pane="topRight"/>
    </sheetView>
  </sheetViews>
  <sheetFormatPr defaultColWidth="9.109375" defaultRowHeight="14.4" x14ac:dyDescent="0.3"/>
  <cols>
    <col min="1" max="1" width="107.33203125" style="21" customWidth="1"/>
    <col min="2" max="18" width="7.6640625" style="21" bestFit="1" customWidth="1"/>
    <col min="19" max="16384" width="9.109375" style="21"/>
  </cols>
  <sheetData>
    <row r="1" spans="1:19" ht="18.600000000000001" thickBot="1" x14ac:dyDescent="0.4">
      <c r="A1" s="222" t="s">
        <v>123</v>
      </c>
      <c r="B1" s="222"/>
      <c r="C1" s="222"/>
      <c r="D1" s="222"/>
      <c r="E1" s="222"/>
      <c r="F1" s="222"/>
      <c r="G1" s="222"/>
      <c r="H1" s="222"/>
      <c r="I1" s="222"/>
      <c r="J1" s="222"/>
      <c r="K1" s="222"/>
      <c r="L1" s="222"/>
      <c r="M1" s="222"/>
      <c r="S1" s="221"/>
    </row>
    <row r="2" spans="1:19" ht="17.399999999999999" x14ac:dyDescent="0.3">
      <c r="A2" s="92" t="s">
        <v>80</v>
      </c>
      <c r="B2" s="92">
        <v>2005</v>
      </c>
      <c r="C2" s="92">
        <v>2006</v>
      </c>
      <c r="D2" s="92">
        <v>2007</v>
      </c>
      <c r="E2" s="92">
        <v>2008</v>
      </c>
      <c r="F2" s="92">
        <v>2009</v>
      </c>
      <c r="G2" s="92">
        <v>2010</v>
      </c>
      <c r="H2" s="92">
        <v>2011</v>
      </c>
      <c r="I2" s="92">
        <v>2012</v>
      </c>
      <c r="J2" s="92">
        <v>2013</v>
      </c>
      <c r="K2" s="92">
        <v>2014</v>
      </c>
      <c r="L2" s="92">
        <v>2015</v>
      </c>
      <c r="M2" s="92">
        <v>2016</v>
      </c>
      <c r="N2" s="92">
        <v>2017</v>
      </c>
      <c r="O2" s="184">
        <v>2018</v>
      </c>
      <c r="P2" s="92">
        <v>2019</v>
      </c>
      <c r="Q2" s="184">
        <v>2020</v>
      </c>
      <c r="R2" s="184">
        <v>2021</v>
      </c>
      <c r="S2" s="184">
        <v>2022</v>
      </c>
    </row>
    <row r="3" spans="1:19" ht="15.6" x14ac:dyDescent="0.3">
      <c r="A3" s="102"/>
      <c r="B3" s="102" t="s">
        <v>20</v>
      </c>
      <c r="C3" s="102" t="s">
        <v>20</v>
      </c>
      <c r="D3" s="102" t="s">
        <v>20</v>
      </c>
      <c r="E3" s="102" t="s">
        <v>20</v>
      </c>
      <c r="F3" s="102" t="s">
        <v>20</v>
      </c>
      <c r="G3" s="102" t="s">
        <v>20</v>
      </c>
      <c r="H3" s="102" t="s">
        <v>20</v>
      </c>
      <c r="I3" s="102" t="s">
        <v>20</v>
      </c>
      <c r="J3" s="102" t="s">
        <v>20</v>
      </c>
      <c r="K3" s="102" t="s">
        <v>20</v>
      </c>
      <c r="L3" s="102" t="s">
        <v>20</v>
      </c>
      <c r="M3" s="102" t="s">
        <v>20</v>
      </c>
      <c r="N3" s="102" t="s">
        <v>20</v>
      </c>
      <c r="O3" s="185" t="s">
        <v>20</v>
      </c>
      <c r="P3" s="185" t="s">
        <v>20</v>
      </c>
      <c r="Q3" s="185" t="s">
        <v>20</v>
      </c>
      <c r="R3" s="185" t="s">
        <v>20</v>
      </c>
      <c r="S3" s="185" t="s">
        <v>20</v>
      </c>
    </row>
    <row r="4" spans="1:19" x14ac:dyDescent="0.3">
      <c r="A4" s="94" t="s">
        <v>22</v>
      </c>
      <c r="B4" s="94"/>
      <c r="C4" s="94"/>
      <c r="D4" s="94"/>
      <c r="E4" s="94"/>
      <c r="F4" s="94"/>
      <c r="G4" s="94"/>
      <c r="H4" s="94"/>
      <c r="I4" s="94"/>
      <c r="O4" s="186"/>
    </row>
    <row r="5" spans="1:19" x14ac:dyDescent="0.3">
      <c r="A5" s="21" t="s">
        <v>21</v>
      </c>
      <c r="B5" s="97">
        <v>0</v>
      </c>
      <c r="C5" s="97">
        <v>0</v>
      </c>
      <c r="D5" s="97">
        <v>0</v>
      </c>
      <c r="E5" s="97">
        <v>0</v>
      </c>
      <c r="F5" s="84">
        <v>1.6E-2</v>
      </c>
      <c r="G5" s="96">
        <v>1.6E-2</v>
      </c>
      <c r="H5" s="147">
        <v>0.54</v>
      </c>
      <c r="I5" s="147">
        <v>25.437999999999999</v>
      </c>
      <c r="J5" s="147">
        <v>25.437999999999999</v>
      </c>
      <c r="K5" s="147">
        <v>27.167000000000002</v>
      </c>
      <c r="L5" s="147">
        <v>27.167000000000002</v>
      </c>
      <c r="M5" s="147">
        <v>27.75</v>
      </c>
      <c r="N5" s="147">
        <v>27.75</v>
      </c>
      <c r="O5" s="147">
        <f>SUM(O6:O7)</f>
        <v>27.113</v>
      </c>
      <c r="P5" s="147">
        <f>SUM(P6:P7)</f>
        <v>27.081</v>
      </c>
      <c r="Q5" s="21">
        <f>SUM(Q6:Q7)</f>
        <v>26.831</v>
      </c>
      <c r="R5" s="186">
        <f>SUM(R6:R7)</f>
        <v>26.831</v>
      </c>
      <c r="S5" s="186">
        <f>SUM(S6:S7)</f>
        <v>182.83099999999999</v>
      </c>
    </row>
    <row r="6" spans="1:19" x14ac:dyDescent="0.3">
      <c r="A6" s="93" t="s">
        <v>0</v>
      </c>
      <c r="B6" s="97">
        <v>0</v>
      </c>
      <c r="C6" s="97">
        <v>0</v>
      </c>
      <c r="D6" s="97">
        <v>0</v>
      </c>
      <c r="E6" s="97">
        <v>0</v>
      </c>
      <c r="F6" s="97">
        <v>0</v>
      </c>
      <c r="G6" s="97">
        <v>0</v>
      </c>
      <c r="H6" s="147">
        <v>2.4E-2</v>
      </c>
      <c r="I6" s="147">
        <v>0.52200000000000002</v>
      </c>
      <c r="J6" s="147">
        <v>0.52200000000000002</v>
      </c>
      <c r="K6" s="147">
        <v>2.2509999999999999</v>
      </c>
      <c r="L6" s="147">
        <v>2.2509999999999999</v>
      </c>
      <c r="M6" s="147">
        <v>2.8340000000000001</v>
      </c>
      <c r="N6" s="147">
        <v>2.8340000000000001</v>
      </c>
      <c r="O6" s="147">
        <v>2.1970000000000001</v>
      </c>
      <c r="P6" s="165">
        <v>2.165</v>
      </c>
      <c r="Q6" s="209">
        <f t="shared" ref="Q6:S7" si="0">Q39+Q72+Q105</f>
        <v>1.915</v>
      </c>
      <c r="R6" s="209">
        <f t="shared" si="0"/>
        <v>1.915</v>
      </c>
      <c r="S6" s="209">
        <f t="shared" si="0"/>
        <v>1.915</v>
      </c>
    </row>
    <row r="7" spans="1:19" x14ac:dyDescent="0.3">
      <c r="A7" s="93" t="s">
        <v>3</v>
      </c>
      <c r="B7" s="97">
        <v>0</v>
      </c>
      <c r="C7" s="97">
        <v>0</v>
      </c>
      <c r="D7" s="97">
        <v>0</v>
      </c>
      <c r="E7" s="97">
        <v>0</v>
      </c>
      <c r="F7" s="84">
        <v>1.6E-2</v>
      </c>
      <c r="G7" s="96">
        <v>1.6E-2</v>
      </c>
      <c r="H7" s="147">
        <v>0.51600000000000001</v>
      </c>
      <c r="I7" s="147">
        <v>24.916</v>
      </c>
      <c r="J7" s="147">
        <v>24.916</v>
      </c>
      <c r="K7" s="147">
        <v>24.916</v>
      </c>
      <c r="L7" s="147">
        <v>24.916</v>
      </c>
      <c r="M7" s="147">
        <v>24.916</v>
      </c>
      <c r="N7" s="147">
        <v>24.916</v>
      </c>
      <c r="O7" s="147">
        <v>24.916</v>
      </c>
      <c r="P7" s="147">
        <v>24.916</v>
      </c>
      <c r="Q7" s="209">
        <f t="shared" si="0"/>
        <v>24.916</v>
      </c>
      <c r="R7" s="209">
        <f t="shared" si="0"/>
        <v>24.916</v>
      </c>
      <c r="S7" s="209">
        <f t="shared" si="0"/>
        <v>180.916</v>
      </c>
    </row>
    <row r="8" spans="1:19" x14ac:dyDescent="0.3">
      <c r="A8" s="93"/>
      <c r="B8" s="99"/>
      <c r="C8" s="99"/>
      <c r="D8" s="99"/>
      <c r="E8" s="99"/>
      <c r="F8" s="99"/>
      <c r="G8" s="100"/>
      <c r="H8" s="100"/>
      <c r="I8" s="100"/>
      <c r="J8" s="100"/>
      <c r="K8" s="100"/>
      <c r="L8" s="100"/>
      <c r="M8" s="100"/>
    </row>
    <row r="9" spans="1:19" x14ac:dyDescent="0.3">
      <c r="A9" s="93"/>
      <c r="B9" s="99"/>
      <c r="C9" s="99"/>
      <c r="D9" s="99"/>
      <c r="E9" s="99"/>
      <c r="F9" s="99"/>
      <c r="G9" s="100"/>
      <c r="H9" s="100"/>
      <c r="I9" s="100"/>
      <c r="J9" s="100"/>
      <c r="K9" s="100"/>
      <c r="L9" s="100"/>
      <c r="M9" s="100"/>
    </row>
    <row r="10" spans="1:19" x14ac:dyDescent="0.3">
      <c r="A10" s="93"/>
      <c r="B10" s="99"/>
      <c r="C10" s="99"/>
      <c r="D10" s="99"/>
      <c r="E10" s="99"/>
      <c r="F10" s="99"/>
      <c r="G10" s="100"/>
      <c r="H10" s="100"/>
      <c r="I10" s="100"/>
      <c r="J10" s="100"/>
      <c r="K10" s="100"/>
      <c r="L10" s="100"/>
      <c r="M10" s="100"/>
    </row>
    <row r="11" spans="1:19" x14ac:dyDescent="0.3">
      <c r="A11" s="93"/>
      <c r="B11" s="99"/>
      <c r="C11" s="99"/>
      <c r="D11" s="99"/>
      <c r="E11" s="99"/>
      <c r="F11" s="99"/>
      <c r="G11" s="100"/>
      <c r="H11" s="100"/>
      <c r="I11" s="100"/>
      <c r="J11" s="100"/>
      <c r="K11" s="100"/>
      <c r="L11" s="100"/>
      <c r="M11" s="100"/>
    </row>
    <row r="12" spans="1:19" x14ac:dyDescent="0.3">
      <c r="A12" s="93"/>
      <c r="B12" s="99"/>
      <c r="C12" s="99"/>
      <c r="D12" s="99"/>
      <c r="E12" s="99"/>
      <c r="F12" s="99"/>
      <c r="G12" s="100"/>
      <c r="H12" s="100"/>
      <c r="I12" s="100"/>
      <c r="J12" s="100"/>
      <c r="K12" s="100"/>
      <c r="L12" s="100"/>
      <c r="M12" s="100"/>
    </row>
    <row r="34" spans="1:19" ht="18.600000000000001" thickBot="1" x14ac:dyDescent="0.4">
      <c r="A34" s="222" t="s">
        <v>124</v>
      </c>
      <c r="B34" s="222"/>
      <c r="C34" s="222"/>
      <c r="D34" s="222"/>
      <c r="E34" s="222"/>
      <c r="F34" s="222"/>
      <c r="G34" s="222"/>
      <c r="H34" s="222"/>
      <c r="I34" s="222"/>
      <c r="J34" s="222"/>
      <c r="K34" s="222"/>
      <c r="L34" s="222"/>
      <c r="M34" s="222"/>
    </row>
    <row r="35" spans="1:19" ht="17.399999999999999" x14ac:dyDescent="0.3">
      <c r="A35" s="92" t="s">
        <v>81</v>
      </c>
      <c r="B35" s="92">
        <v>2005</v>
      </c>
      <c r="C35" s="92">
        <v>2006</v>
      </c>
      <c r="D35" s="92">
        <v>2007</v>
      </c>
      <c r="E35" s="92">
        <v>2008</v>
      </c>
      <c r="F35" s="92">
        <v>2009</v>
      </c>
      <c r="G35" s="92">
        <v>2010</v>
      </c>
      <c r="H35" s="92">
        <v>2011</v>
      </c>
      <c r="I35" s="92">
        <v>2012</v>
      </c>
      <c r="J35" s="92">
        <v>2013</v>
      </c>
      <c r="K35" s="92">
        <v>2014</v>
      </c>
      <c r="L35" s="92">
        <v>2015</v>
      </c>
      <c r="M35" s="92">
        <v>2016</v>
      </c>
      <c r="N35" s="92">
        <v>2017</v>
      </c>
      <c r="O35" s="184">
        <v>2018</v>
      </c>
      <c r="P35" s="92">
        <v>2019</v>
      </c>
      <c r="Q35" s="184">
        <v>2020</v>
      </c>
      <c r="R35" s="184">
        <v>2021</v>
      </c>
      <c r="S35" s="184">
        <v>2022</v>
      </c>
    </row>
    <row r="36" spans="1:19" ht="15.6" x14ac:dyDescent="0.3">
      <c r="A36" s="102"/>
      <c r="B36" s="102" t="s">
        <v>20</v>
      </c>
      <c r="C36" s="102" t="s">
        <v>20</v>
      </c>
      <c r="D36" s="102" t="s">
        <v>20</v>
      </c>
      <c r="E36" s="102" t="s">
        <v>20</v>
      </c>
      <c r="F36" s="102" t="s">
        <v>20</v>
      </c>
      <c r="G36" s="102" t="s">
        <v>20</v>
      </c>
      <c r="H36" s="102" t="s">
        <v>20</v>
      </c>
      <c r="I36" s="102" t="s">
        <v>20</v>
      </c>
      <c r="J36" s="102" t="s">
        <v>20</v>
      </c>
      <c r="K36" s="102" t="s">
        <v>20</v>
      </c>
      <c r="L36" s="102" t="s">
        <v>20</v>
      </c>
      <c r="M36" s="102" t="s">
        <v>20</v>
      </c>
      <c r="N36" s="102" t="s">
        <v>20</v>
      </c>
      <c r="O36" s="185" t="s">
        <v>20</v>
      </c>
      <c r="P36" s="185" t="s">
        <v>20</v>
      </c>
      <c r="Q36" s="185" t="s">
        <v>20</v>
      </c>
      <c r="R36" s="185" t="s">
        <v>20</v>
      </c>
      <c r="S36" s="185" t="s">
        <v>20</v>
      </c>
    </row>
    <row r="37" spans="1:19" x14ac:dyDescent="0.3">
      <c r="A37" s="94" t="s">
        <v>23</v>
      </c>
      <c r="B37" s="94"/>
      <c r="C37" s="94"/>
      <c r="D37" s="94"/>
      <c r="E37" s="94"/>
      <c r="F37" s="94"/>
      <c r="G37" s="94"/>
      <c r="H37" s="94"/>
      <c r="I37" s="94"/>
      <c r="O37" s="186"/>
      <c r="P37" s="147"/>
    </row>
    <row r="38" spans="1:19" x14ac:dyDescent="0.3">
      <c r="A38" s="21" t="s">
        <v>134</v>
      </c>
      <c r="B38" s="98">
        <v>0</v>
      </c>
      <c r="C38" s="98">
        <v>0</v>
      </c>
      <c r="D38" s="98">
        <v>0</v>
      </c>
      <c r="E38" s="98">
        <v>0</v>
      </c>
      <c r="F38" s="98">
        <v>0</v>
      </c>
      <c r="G38" s="98">
        <v>0</v>
      </c>
      <c r="H38" s="96">
        <v>2.4E-2</v>
      </c>
      <c r="I38" s="96">
        <v>2.4E-2</v>
      </c>
      <c r="J38" s="96">
        <v>2.4E-2</v>
      </c>
      <c r="K38" s="96">
        <v>2.4E-2</v>
      </c>
      <c r="L38" s="96">
        <v>2.4E-2</v>
      </c>
      <c r="M38" s="96">
        <v>0.27400000000000002</v>
      </c>
      <c r="N38" s="96">
        <v>0.27400000000000002</v>
      </c>
      <c r="O38" s="96">
        <v>0.30599999999999999</v>
      </c>
      <c r="P38" s="96">
        <f>SUM(P39:P40)</f>
        <v>0.27400000000000002</v>
      </c>
      <c r="Q38" s="215">
        <f>SUM(Q39:Q40)</f>
        <v>2.0000000000000018E-2</v>
      </c>
      <c r="R38" s="215">
        <f>SUM(R39:R40)</f>
        <v>2.0000000000000018E-2</v>
      </c>
      <c r="S38" s="215">
        <f>SUM(S39:S40)</f>
        <v>156.02000000000001</v>
      </c>
    </row>
    <row r="39" spans="1:19" x14ac:dyDescent="0.3">
      <c r="A39" s="93" t="s">
        <v>0</v>
      </c>
      <c r="B39" s="98">
        <v>0</v>
      </c>
      <c r="C39" s="98">
        <v>0</v>
      </c>
      <c r="D39" s="98">
        <v>0</v>
      </c>
      <c r="E39" s="98">
        <v>0</v>
      </c>
      <c r="F39" s="98">
        <v>0</v>
      </c>
      <c r="G39" s="98">
        <v>0</v>
      </c>
      <c r="H39" s="96">
        <v>2.4E-2</v>
      </c>
      <c r="I39" s="96">
        <v>2.4E-2</v>
      </c>
      <c r="J39" s="96">
        <v>2.4E-2</v>
      </c>
      <c r="K39" s="96">
        <v>2.4E-2</v>
      </c>
      <c r="L39" s="96">
        <v>2.4E-2</v>
      </c>
      <c r="M39" s="96">
        <v>0.27400000000000002</v>
      </c>
      <c r="N39" s="96">
        <v>0.27400000000000002</v>
      </c>
      <c r="O39" s="96">
        <v>0.30599999999999999</v>
      </c>
      <c r="P39" s="96">
        <f>N39</f>
        <v>0.27400000000000002</v>
      </c>
      <c r="Q39" s="21">
        <f>0.25+20/1000-0.25</f>
        <v>2.0000000000000018E-2</v>
      </c>
      <c r="R39" s="21">
        <f>Q39</f>
        <v>2.0000000000000018E-2</v>
      </c>
      <c r="S39" s="186">
        <f>R39</f>
        <v>2.0000000000000018E-2</v>
      </c>
    </row>
    <row r="40" spans="1:19" x14ac:dyDescent="0.3">
      <c r="A40" s="93" t="s">
        <v>3</v>
      </c>
      <c r="B40" s="98">
        <v>0</v>
      </c>
      <c r="C40" s="98">
        <v>0</v>
      </c>
      <c r="D40" s="98">
        <v>0</v>
      </c>
      <c r="E40" s="98">
        <v>0</v>
      </c>
      <c r="F40" s="98">
        <v>0</v>
      </c>
      <c r="G40" s="98">
        <v>0</v>
      </c>
      <c r="H40" s="98">
        <v>0</v>
      </c>
      <c r="I40" s="98">
        <v>0</v>
      </c>
      <c r="J40" s="98">
        <v>0</v>
      </c>
      <c r="K40" s="98">
        <v>0</v>
      </c>
      <c r="L40" s="98">
        <v>0</v>
      </c>
      <c r="M40" s="98">
        <v>0</v>
      </c>
      <c r="N40" s="98">
        <v>0</v>
      </c>
      <c r="O40" s="98">
        <v>0</v>
      </c>
      <c r="P40" s="98">
        <v>0</v>
      </c>
      <c r="Q40" s="98">
        <v>0</v>
      </c>
      <c r="R40" s="21">
        <f>Q40</f>
        <v>0</v>
      </c>
      <c r="S40" s="98">
        <v>156</v>
      </c>
    </row>
    <row r="41" spans="1:19" x14ac:dyDescent="0.3">
      <c r="A41" s="93"/>
      <c r="B41" s="99"/>
      <c r="C41" s="99"/>
      <c r="D41" s="99"/>
      <c r="E41" s="99"/>
      <c r="F41" s="99"/>
      <c r="G41" s="99"/>
      <c r="H41" s="99"/>
      <c r="I41" s="95"/>
      <c r="J41" s="99"/>
      <c r="K41" s="99"/>
      <c r="L41" s="99"/>
      <c r="M41" s="99"/>
      <c r="P41" s="166"/>
      <c r="Q41" s="166"/>
      <c r="R41" s="166"/>
    </row>
    <row r="42" spans="1:19" x14ac:dyDescent="0.3">
      <c r="A42" s="93"/>
      <c r="B42" s="99"/>
      <c r="C42" s="99"/>
      <c r="D42" s="99"/>
      <c r="E42" s="99"/>
      <c r="F42" s="99"/>
      <c r="G42" s="99"/>
      <c r="H42" s="99"/>
      <c r="I42" s="95"/>
      <c r="J42" s="99"/>
      <c r="K42" s="99"/>
      <c r="L42" s="99"/>
      <c r="M42" s="99"/>
    </row>
    <row r="43" spans="1:19" x14ac:dyDescent="0.3">
      <c r="A43" s="93"/>
      <c r="B43" s="99"/>
      <c r="C43" s="99"/>
      <c r="D43" s="99"/>
      <c r="E43" s="99"/>
      <c r="F43" s="99"/>
      <c r="G43" s="99"/>
      <c r="H43" s="99"/>
      <c r="I43" s="99"/>
      <c r="J43" s="99"/>
      <c r="K43" s="99"/>
      <c r="L43" s="99"/>
      <c r="M43" s="99"/>
    </row>
    <row r="44" spans="1:19" x14ac:dyDescent="0.3">
      <c r="A44" s="93"/>
      <c r="B44" s="99"/>
      <c r="C44" s="99"/>
      <c r="D44" s="99"/>
      <c r="E44" s="99"/>
      <c r="F44" s="99"/>
      <c r="G44" s="99"/>
      <c r="H44" s="99"/>
      <c r="I44" s="99"/>
      <c r="J44" s="99"/>
      <c r="K44" s="99"/>
      <c r="L44" s="99"/>
      <c r="M44" s="99"/>
    </row>
    <row r="45" spans="1:19" x14ac:dyDescent="0.3">
      <c r="A45" s="93"/>
      <c r="B45" s="99"/>
      <c r="C45" s="99"/>
      <c r="D45" s="99"/>
      <c r="E45" s="99"/>
      <c r="F45" s="99"/>
      <c r="G45" s="99"/>
      <c r="H45" s="99"/>
      <c r="I45" s="99"/>
      <c r="J45" s="99"/>
      <c r="K45" s="99"/>
      <c r="L45" s="99"/>
      <c r="M45" s="99"/>
    </row>
    <row r="67" spans="1:19" ht="18.600000000000001" thickBot="1" x14ac:dyDescent="0.4">
      <c r="A67" s="222" t="s">
        <v>120</v>
      </c>
      <c r="B67" s="222"/>
      <c r="C67" s="222"/>
      <c r="D67" s="222"/>
      <c r="E67" s="222"/>
      <c r="F67" s="222"/>
      <c r="G67" s="222"/>
      <c r="H67" s="222"/>
      <c r="I67" s="222"/>
      <c r="J67" s="222"/>
      <c r="K67" s="222"/>
      <c r="L67" s="222"/>
      <c r="M67" s="222"/>
    </row>
    <row r="68" spans="1:19" ht="17.399999999999999" x14ac:dyDescent="0.3">
      <c r="A68" s="92" t="s">
        <v>82</v>
      </c>
      <c r="B68" s="92">
        <v>2005</v>
      </c>
      <c r="C68" s="92">
        <v>2006</v>
      </c>
      <c r="D68" s="92">
        <v>2007</v>
      </c>
      <c r="E68" s="92">
        <v>2008</v>
      </c>
      <c r="F68" s="92">
        <v>2009</v>
      </c>
      <c r="G68" s="92">
        <v>2010</v>
      </c>
      <c r="H68" s="92">
        <v>2011</v>
      </c>
      <c r="I68" s="92">
        <v>2012</v>
      </c>
      <c r="J68" s="92">
        <v>2013</v>
      </c>
      <c r="K68" s="92">
        <v>2014</v>
      </c>
      <c r="L68" s="92">
        <v>2015</v>
      </c>
      <c r="M68" s="92">
        <v>2016</v>
      </c>
      <c r="N68" s="92">
        <v>2017</v>
      </c>
      <c r="O68" s="184">
        <v>2018</v>
      </c>
      <c r="P68" s="92">
        <v>2019</v>
      </c>
      <c r="Q68" s="184">
        <v>2020</v>
      </c>
      <c r="R68" s="184">
        <v>2021</v>
      </c>
      <c r="S68" s="184">
        <v>2022</v>
      </c>
    </row>
    <row r="69" spans="1:19" ht="15.6" x14ac:dyDescent="0.3">
      <c r="A69" s="102"/>
      <c r="B69" s="102" t="s">
        <v>20</v>
      </c>
      <c r="C69" s="102" t="s">
        <v>20</v>
      </c>
      <c r="D69" s="102" t="s">
        <v>20</v>
      </c>
      <c r="E69" s="102" t="s">
        <v>20</v>
      </c>
      <c r="F69" s="102" t="s">
        <v>20</v>
      </c>
      <c r="G69" s="102" t="s">
        <v>20</v>
      </c>
      <c r="H69" s="102" t="s">
        <v>20</v>
      </c>
      <c r="I69" s="102" t="s">
        <v>20</v>
      </c>
      <c r="J69" s="102" t="s">
        <v>20</v>
      </c>
      <c r="K69" s="102" t="s">
        <v>20</v>
      </c>
      <c r="L69" s="102" t="s">
        <v>20</v>
      </c>
      <c r="M69" s="102" t="s">
        <v>20</v>
      </c>
      <c r="N69" s="102" t="s">
        <v>20</v>
      </c>
      <c r="O69" s="185" t="s">
        <v>20</v>
      </c>
      <c r="P69" s="185" t="s">
        <v>20</v>
      </c>
      <c r="Q69" s="185" t="s">
        <v>20</v>
      </c>
      <c r="R69" s="185" t="s">
        <v>20</v>
      </c>
      <c r="S69" s="185" t="s">
        <v>20</v>
      </c>
    </row>
    <row r="70" spans="1:19" x14ac:dyDescent="0.3">
      <c r="A70" s="94" t="s">
        <v>23</v>
      </c>
      <c r="B70" s="94"/>
      <c r="C70" s="94"/>
      <c r="D70" s="94"/>
      <c r="E70" s="94"/>
      <c r="F70" s="94"/>
      <c r="G70" s="94"/>
      <c r="H70" s="94"/>
      <c r="I70" s="94"/>
      <c r="O70" s="186"/>
      <c r="P70" s="147"/>
    </row>
    <row r="71" spans="1:19" x14ac:dyDescent="0.3">
      <c r="A71" s="21" t="s">
        <v>119</v>
      </c>
      <c r="B71" s="97">
        <v>0</v>
      </c>
      <c r="C71" s="97">
        <v>0</v>
      </c>
      <c r="D71" s="97">
        <v>0</v>
      </c>
      <c r="E71" s="97">
        <v>0</v>
      </c>
      <c r="F71" s="97">
        <v>1.6E-2</v>
      </c>
      <c r="G71" s="97">
        <v>1.6E-2</v>
      </c>
      <c r="H71" s="147">
        <v>0.51600000000000001</v>
      </c>
      <c r="I71" s="147">
        <v>24.916</v>
      </c>
      <c r="J71" s="147">
        <v>24.916</v>
      </c>
      <c r="K71" s="147">
        <v>26.645</v>
      </c>
      <c r="L71" s="147">
        <v>26.645</v>
      </c>
      <c r="M71" s="147">
        <v>26.978000000000002</v>
      </c>
      <c r="N71" s="147">
        <v>26.978000000000002</v>
      </c>
      <c r="O71" s="147">
        <v>26.312999999999999</v>
      </c>
      <c r="P71" s="147">
        <f>SUM(P72:P73)</f>
        <v>26.312999999999999</v>
      </c>
      <c r="Q71" s="209">
        <f>P71</f>
        <v>26.312999999999999</v>
      </c>
      <c r="R71" s="147">
        <f>SUM(R72:R73)</f>
        <v>26.312999999999999</v>
      </c>
      <c r="S71" s="147">
        <f>SUM(S72:S73)</f>
        <v>26.312999999999999</v>
      </c>
    </row>
    <row r="72" spans="1:19" x14ac:dyDescent="0.3">
      <c r="A72" s="93" t="s">
        <v>0</v>
      </c>
      <c r="B72" s="97">
        <v>0</v>
      </c>
      <c r="C72" s="97">
        <v>0</v>
      </c>
      <c r="D72" s="97">
        <v>0</v>
      </c>
      <c r="E72" s="97">
        <v>0</v>
      </c>
      <c r="F72" s="97">
        <v>0</v>
      </c>
      <c r="G72" s="97">
        <v>0</v>
      </c>
      <c r="H72" s="97">
        <v>0</v>
      </c>
      <c r="I72" s="97">
        <v>0</v>
      </c>
      <c r="J72" s="97">
        <v>0</v>
      </c>
      <c r="K72" s="147">
        <v>1.7290000000000001</v>
      </c>
      <c r="L72" s="147">
        <v>1.7290000000000001</v>
      </c>
      <c r="M72" s="147">
        <v>2.0619999999999998</v>
      </c>
      <c r="N72" s="147">
        <v>2.0619999999999998</v>
      </c>
      <c r="O72" s="147">
        <v>1.397</v>
      </c>
      <c r="P72" s="147">
        <v>1.397</v>
      </c>
      <c r="Q72" s="209">
        <f>P72</f>
        <v>1.397</v>
      </c>
      <c r="R72" s="209">
        <f>Q72</f>
        <v>1.397</v>
      </c>
      <c r="S72" s="209">
        <f>R72</f>
        <v>1.397</v>
      </c>
    </row>
    <row r="73" spans="1:19" x14ac:dyDescent="0.3">
      <c r="A73" s="93" t="s">
        <v>3</v>
      </c>
      <c r="B73" s="97">
        <v>0</v>
      </c>
      <c r="C73" s="97">
        <v>0</v>
      </c>
      <c r="D73" s="97">
        <v>0</v>
      </c>
      <c r="E73" s="97">
        <v>0</v>
      </c>
      <c r="F73" s="97">
        <v>1.6E-2</v>
      </c>
      <c r="G73" s="97">
        <v>1.6E-2</v>
      </c>
      <c r="H73" s="147">
        <v>0.51600000000000001</v>
      </c>
      <c r="I73" s="147">
        <v>24.916</v>
      </c>
      <c r="J73" s="147">
        <v>24.916</v>
      </c>
      <c r="K73" s="147">
        <v>24.916</v>
      </c>
      <c r="L73" s="147">
        <v>24.916</v>
      </c>
      <c r="M73" s="147">
        <v>24.916</v>
      </c>
      <c r="N73" s="147">
        <v>24.916</v>
      </c>
      <c r="O73" s="147">
        <v>24.916</v>
      </c>
      <c r="P73" s="147">
        <v>24.916</v>
      </c>
      <c r="Q73" s="209">
        <f>P73</f>
        <v>24.916</v>
      </c>
      <c r="R73" s="209">
        <f>Q73</f>
        <v>24.916</v>
      </c>
      <c r="S73" s="209">
        <f>R73</f>
        <v>24.916</v>
      </c>
    </row>
    <row r="74" spans="1:19" x14ac:dyDescent="0.3">
      <c r="A74" s="93"/>
      <c r="B74" s="99"/>
      <c r="C74" s="99"/>
      <c r="D74" s="99"/>
      <c r="E74" s="99"/>
      <c r="F74" s="99"/>
      <c r="G74" s="100"/>
      <c r="H74" s="100"/>
      <c r="I74" s="100"/>
      <c r="J74" s="100"/>
      <c r="K74" s="100"/>
      <c r="L74" s="100"/>
      <c r="M74" s="100"/>
    </row>
    <row r="75" spans="1:19" x14ac:dyDescent="0.3">
      <c r="A75" s="93"/>
      <c r="B75" s="99"/>
      <c r="C75" s="99"/>
      <c r="D75" s="99"/>
      <c r="E75" s="99"/>
      <c r="F75" s="99"/>
      <c r="G75" s="100"/>
      <c r="H75" s="100"/>
      <c r="I75" s="100"/>
      <c r="J75" s="100"/>
      <c r="K75" s="100"/>
      <c r="L75" s="100"/>
      <c r="M75" s="100"/>
    </row>
    <row r="76" spans="1:19" x14ac:dyDescent="0.3">
      <c r="A76" s="93"/>
      <c r="B76" s="99"/>
      <c r="C76" s="99"/>
      <c r="D76" s="99"/>
      <c r="E76" s="99"/>
      <c r="F76" s="99"/>
      <c r="G76" s="100"/>
      <c r="H76" s="100"/>
      <c r="I76" s="100"/>
      <c r="J76" s="100"/>
      <c r="K76" s="100"/>
      <c r="L76" s="100"/>
      <c r="M76" s="100"/>
    </row>
    <row r="77" spans="1:19" x14ac:dyDescent="0.3">
      <c r="A77" s="93"/>
      <c r="B77" s="99"/>
      <c r="C77" s="99"/>
      <c r="D77" s="99"/>
      <c r="E77" s="99"/>
      <c r="F77" s="99"/>
      <c r="G77" s="100"/>
      <c r="H77" s="100"/>
      <c r="I77" s="100"/>
      <c r="J77" s="100"/>
      <c r="K77" s="100"/>
      <c r="L77" s="100"/>
      <c r="M77" s="100"/>
    </row>
    <row r="78" spans="1:19" x14ac:dyDescent="0.3">
      <c r="A78" s="93"/>
      <c r="B78" s="99"/>
      <c r="C78" s="99"/>
      <c r="D78" s="99"/>
      <c r="E78" s="99"/>
      <c r="F78" s="99"/>
      <c r="G78" s="100"/>
      <c r="H78" s="100"/>
      <c r="I78" s="100"/>
      <c r="J78" s="100"/>
      <c r="K78" s="100"/>
      <c r="L78" s="100"/>
      <c r="M78" s="100"/>
    </row>
    <row r="100" spans="1:19" ht="18.600000000000001" thickBot="1" x14ac:dyDescent="0.4">
      <c r="A100" s="222" t="s">
        <v>125</v>
      </c>
      <c r="B100" s="222"/>
      <c r="C100" s="222"/>
      <c r="D100" s="222"/>
      <c r="E100" s="222"/>
      <c r="F100" s="222"/>
      <c r="G100" s="222"/>
      <c r="H100" s="222"/>
      <c r="I100" s="222"/>
      <c r="J100" s="222"/>
      <c r="K100" s="222"/>
      <c r="L100" s="222"/>
      <c r="M100" s="222"/>
    </row>
    <row r="101" spans="1:19" ht="17.399999999999999" x14ac:dyDescent="0.3">
      <c r="A101" s="92" t="s">
        <v>83</v>
      </c>
      <c r="B101" s="92">
        <v>2005</v>
      </c>
      <c r="C101" s="92">
        <v>2006</v>
      </c>
      <c r="D101" s="92">
        <v>2007</v>
      </c>
      <c r="E101" s="92">
        <v>2008</v>
      </c>
      <c r="F101" s="92">
        <v>2009</v>
      </c>
      <c r="G101" s="92">
        <v>2010</v>
      </c>
      <c r="H101" s="92">
        <v>2011</v>
      </c>
      <c r="I101" s="92">
        <v>2012</v>
      </c>
      <c r="J101" s="92">
        <v>2013</v>
      </c>
      <c r="K101" s="92">
        <v>2014</v>
      </c>
      <c r="L101" s="92">
        <v>2015</v>
      </c>
      <c r="M101" s="92">
        <v>2016</v>
      </c>
      <c r="N101" s="92">
        <v>2017</v>
      </c>
      <c r="O101" s="184">
        <v>2018</v>
      </c>
      <c r="P101" s="92">
        <v>2019</v>
      </c>
      <c r="Q101" s="184">
        <v>2020</v>
      </c>
      <c r="R101" s="184">
        <v>2021</v>
      </c>
      <c r="S101" s="184">
        <v>2022</v>
      </c>
    </row>
    <row r="102" spans="1:19" ht="15.6" x14ac:dyDescent="0.3">
      <c r="A102" s="102"/>
      <c r="B102" s="102" t="s">
        <v>20</v>
      </c>
      <c r="C102" s="102" t="s">
        <v>20</v>
      </c>
      <c r="D102" s="102" t="s">
        <v>20</v>
      </c>
      <c r="E102" s="102" t="s">
        <v>20</v>
      </c>
      <c r="F102" s="102" t="s">
        <v>20</v>
      </c>
      <c r="G102" s="102" t="s">
        <v>20</v>
      </c>
      <c r="H102" s="102" t="s">
        <v>20</v>
      </c>
      <c r="I102" s="102" t="s">
        <v>20</v>
      </c>
      <c r="J102" s="102" t="s">
        <v>20</v>
      </c>
      <c r="K102" s="102" t="s">
        <v>20</v>
      </c>
      <c r="L102" s="102" t="s">
        <v>20</v>
      </c>
      <c r="M102" s="102" t="s">
        <v>20</v>
      </c>
      <c r="N102" s="102" t="s">
        <v>20</v>
      </c>
      <c r="O102" s="185" t="s">
        <v>20</v>
      </c>
      <c r="P102" s="185" t="s">
        <v>20</v>
      </c>
      <c r="Q102" s="185" t="s">
        <v>20</v>
      </c>
      <c r="R102" s="185" t="s">
        <v>20</v>
      </c>
      <c r="S102" s="185" t="s">
        <v>20</v>
      </c>
    </row>
    <row r="103" spans="1:19" x14ac:dyDescent="0.3">
      <c r="A103" s="94" t="s">
        <v>22</v>
      </c>
      <c r="B103" s="94"/>
      <c r="C103" s="94"/>
      <c r="D103" s="94"/>
      <c r="E103" s="94"/>
      <c r="F103" s="94"/>
      <c r="G103" s="94"/>
      <c r="H103" s="94"/>
      <c r="I103" s="94"/>
      <c r="O103" s="186"/>
      <c r="P103" s="147"/>
    </row>
    <row r="104" spans="1:19" x14ac:dyDescent="0.3">
      <c r="A104" s="21" t="s">
        <v>135</v>
      </c>
      <c r="B104" s="98">
        <v>0</v>
      </c>
      <c r="C104" s="98">
        <v>0</v>
      </c>
      <c r="D104" s="98">
        <v>0</v>
      </c>
      <c r="E104" s="98">
        <v>0</v>
      </c>
      <c r="F104" s="98">
        <v>0</v>
      </c>
      <c r="G104" s="98">
        <v>0</v>
      </c>
      <c r="H104" s="98">
        <v>0</v>
      </c>
      <c r="I104" s="147">
        <v>0.498</v>
      </c>
      <c r="J104" s="147">
        <v>0.498</v>
      </c>
      <c r="K104" s="147">
        <v>0.498</v>
      </c>
      <c r="L104" s="147">
        <v>0.498</v>
      </c>
      <c r="M104" s="147">
        <v>0.498</v>
      </c>
      <c r="N104" s="147">
        <v>0.498</v>
      </c>
      <c r="O104" s="147">
        <v>0.498</v>
      </c>
      <c r="P104" s="147">
        <f t="shared" ref="P104:Q106" si="1">O104</f>
        <v>0.498</v>
      </c>
      <c r="Q104" s="209">
        <f t="shared" si="1"/>
        <v>0.498</v>
      </c>
      <c r="R104" s="209">
        <f>SUM(R105:R106)</f>
        <v>0.498</v>
      </c>
      <c r="S104" s="209">
        <f>SUM(S105:S106)</f>
        <v>0.498</v>
      </c>
    </row>
    <row r="105" spans="1:19" x14ac:dyDescent="0.3">
      <c r="A105" s="93" t="s">
        <v>0</v>
      </c>
      <c r="B105" s="98">
        <v>0</v>
      </c>
      <c r="C105" s="98">
        <v>0</v>
      </c>
      <c r="D105" s="98">
        <v>0</v>
      </c>
      <c r="E105" s="98">
        <v>0</v>
      </c>
      <c r="F105" s="98">
        <v>0</v>
      </c>
      <c r="G105" s="98">
        <v>0</v>
      </c>
      <c r="H105" s="98">
        <v>0</v>
      </c>
      <c r="I105" s="147">
        <v>0.498</v>
      </c>
      <c r="J105" s="147">
        <v>0.498</v>
      </c>
      <c r="K105" s="147">
        <v>0.498</v>
      </c>
      <c r="L105" s="147">
        <v>0.498</v>
      </c>
      <c r="M105" s="147">
        <v>0.498</v>
      </c>
      <c r="N105" s="147">
        <v>0.498</v>
      </c>
      <c r="O105" s="147">
        <v>0.498</v>
      </c>
      <c r="P105" s="147">
        <f t="shared" si="1"/>
        <v>0.498</v>
      </c>
      <c r="Q105" s="209">
        <f t="shared" si="1"/>
        <v>0.498</v>
      </c>
      <c r="R105" s="209">
        <f>Q105</f>
        <v>0.498</v>
      </c>
      <c r="S105" s="209">
        <f>R105</f>
        <v>0.498</v>
      </c>
    </row>
    <row r="106" spans="1:19" x14ac:dyDescent="0.3">
      <c r="A106" s="93" t="s">
        <v>24</v>
      </c>
      <c r="B106" s="98">
        <v>0</v>
      </c>
      <c r="C106" s="98">
        <v>0</v>
      </c>
      <c r="D106" s="98">
        <v>0</v>
      </c>
      <c r="E106" s="98">
        <v>0</v>
      </c>
      <c r="F106" s="98">
        <v>0</v>
      </c>
      <c r="G106" s="98">
        <v>0</v>
      </c>
      <c r="H106" s="98">
        <v>0</v>
      </c>
      <c r="I106" s="98">
        <v>0</v>
      </c>
      <c r="J106" s="98">
        <v>0</v>
      </c>
      <c r="K106" s="98">
        <v>0</v>
      </c>
      <c r="L106" s="98">
        <v>0</v>
      </c>
      <c r="M106" s="98">
        <v>0</v>
      </c>
      <c r="N106" s="98">
        <v>0</v>
      </c>
      <c r="O106" s="98">
        <v>0</v>
      </c>
      <c r="P106" s="21">
        <f t="shared" si="1"/>
        <v>0</v>
      </c>
      <c r="Q106" s="21">
        <f t="shared" si="1"/>
        <v>0</v>
      </c>
      <c r="R106" s="21">
        <f>Q106</f>
        <v>0</v>
      </c>
      <c r="S106" s="186">
        <f>R106</f>
        <v>0</v>
      </c>
    </row>
    <row r="107" spans="1:19" x14ac:dyDescent="0.3">
      <c r="A107" s="93"/>
      <c r="B107" s="99"/>
      <c r="C107" s="99"/>
      <c r="D107" s="99"/>
      <c r="E107" s="99"/>
      <c r="F107" s="99"/>
      <c r="G107" s="100"/>
      <c r="H107" s="100"/>
      <c r="I107" s="100"/>
      <c r="J107" s="100"/>
      <c r="K107" s="100"/>
      <c r="L107" s="100"/>
      <c r="M107" s="100"/>
    </row>
    <row r="108" spans="1:19" x14ac:dyDescent="0.3">
      <c r="A108" s="93"/>
      <c r="B108" s="99"/>
      <c r="C108" s="99"/>
      <c r="D108" s="99"/>
      <c r="E108" s="99"/>
      <c r="F108" s="99"/>
      <c r="G108" s="100"/>
      <c r="H108" s="100"/>
      <c r="I108" s="100"/>
      <c r="J108" s="100"/>
      <c r="K108" s="100"/>
      <c r="L108" s="100"/>
      <c r="M108" s="100"/>
    </row>
    <row r="109" spans="1:19" x14ac:dyDescent="0.3">
      <c r="A109" s="93"/>
      <c r="B109" s="99"/>
      <c r="C109" s="99"/>
      <c r="D109" s="99"/>
      <c r="E109" s="99"/>
      <c r="F109" s="99"/>
      <c r="G109" s="100"/>
      <c r="H109" s="100"/>
      <c r="I109" s="100"/>
      <c r="J109" s="100"/>
      <c r="K109" s="100"/>
      <c r="L109" s="100"/>
      <c r="M109" s="100"/>
    </row>
    <row r="110" spans="1:19" x14ac:dyDescent="0.3">
      <c r="A110" s="93"/>
      <c r="B110" s="99"/>
      <c r="C110" s="99"/>
      <c r="D110" s="99"/>
      <c r="E110" s="99"/>
      <c r="F110" s="99"/>
      <c r="G110" s="100"/>
      <c r="H110" s="100"/>
      <c r="I110" s="100"/>
      <c r="J110" s="100"/>
      <c r="K110" s="100"/>
      <c r="L110" s="100"/>
      <c r="M110" s="100"/>
    </row>
    <row r="111" spans="1:19" x14ac:dyDescent="0.3">
      <c r="A111" s="93"/>
      <c r="B111" s="99"/>
      <c r="C111" s="99"/>
      <c r="D111" s="99"/>
      <c r="E111" s="99"/>
      <c r="F111" s="99"/>
      <c r="G111" s="100"/>
      <c r="H111" s="100"/>
      <c r="I111" s="100"/>
      <c r="J111" s="100"/>
      <c r="K111" s="100"/>
      <c r="L111" s="100"/>
      <c r="M111" s="100"/>
    </row>
  </sheetData>
  <printOptions horizontalCentered="1"/>
  <pageMargins left="0.4" right="0.4" top="0.75" bottom="0.75" header="0.3" footer="0.3"/>
  <pageSetup scale="71" fitToHeight="2" orientation="portrait" horizontalDpi="1200" verticalDpi="1200" r:id="rId1"/>
  <rowBreaks count="3" manualBreakCount="3">
    <brk id="31" max="16383" man="1"/>
    <brk id="64" max="16383" man="1"/>
    <brk id="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3:CA34"/>
  <sheetViews>
    <sheetView topLeftCell="A10" zoomScaleNormal="100" zoomScaleSheetLayoutView="70" workbookViewId="0"/>
  </sheetViews>
  <sheetFormatPr defaultRowHeight="14.4" x14ac:dyDescent="0.3"/>
  <cols>
    <col min="1" max="1" width="13.44140625" customWidth="1"/>
    <col min="2" max="2" width="22.5546875" bestFit="1" customWidth="1"/>
    <col min="3" max="3" width="0.44140625" customWidth="1"/>
    <col min="4" max="4" width="6" bestFit="1" customWidth="1"/>
    <col min="5" max="5" width="5.5546875" customWidth="1"/>
    <col min="6" max="6" width="4.5546875" customWidth="1"/>
    <col min="7" max="7" width="5.5546875" customWidth="1"/>
    <col min="8" max="8" width="4.5546875" customWidth="1"/>
    <col min="9" max="9" width="7.5546875" customWidth="1"/>
    <col min="10" max="10" width="0.44140625" customWidth="1"/>
    <col min="11" max="13" width="6" bestFit="1" customWidth="1"/>
    <col min="14" max="14" width="5.5546875" customWidth="1"/>
    <col min="15" max="15" width="4.5546875" customWidth="1"/>
    <col min="16" max="16" width="6.88671875" customWidth="1"/>
    <col min="17" max="17" width="0.44140625" customWidth="1"/>
    <col min="18" max="18" width="6" bestFit="1" customWidth="1"/>
    <col min="19" max="19" width="5.5546875" customWidth="1"/>
    <col min="20" max="20" width="6" bestFit="1" customWidth="1"/>
    <col min="21" max="21" width="5.5546875" customWidth="1"/>
    <col min="22" max="22" width="4.5546875" customWidth="1"/>
    <col min="23" max="23" width="7.5546875" customWidth="1"/>
    <col min="24" max="24" width="6" bestFit="1" customWidth="1"/>
    <col min="25" max="26" width="6" style="103" bestFit="1" customWidth="1"/>
    <col min="27" max="27" width="5.5546875" style="103" customWidth="1"/>
    <col min="28" max="28" width="4.5546875" style="103" customWidth="1"/>
    <col min="29" max="29" width="8.44140625" style="103" customWidth="1"/>
    <col min="30" max="30" width="0.88671875" style="103" customWidth="1"/>
    <col min="31" max="31" width="6" style="103" bestFit="1" customWidth="1"/>
    <col min="32" max="32" width="6.109375" style="103" customWidth="1"/>
    <col min="33" max="33" width="6" style="103" customWidth="1"/>
    <col min="34" max="35" width="6.109375" style="103" customWidth="1"/>
    <col min="36" max="36" width="6.44140625" style="103" customWidth="1"/>
    <col min="37" max="37" width="0.5546875" style="103" customWidth="1"/>
    <col min="38" max="38" width="6" bestFit="1" customWidth="1"/>
    <col min="39" max="39" width="6.44140625" customWidth="1"/>
    <col min="40" max="40" width="6" bestFit="1" customWidth="1"/>
    <col min="41" max="41" width="7" customWidth="1"/>
    <col min="42" max="42" width="4.5546875" customWidth="1"/>
    <col min="43" max="43" width="7.5546875" customWidth="1"/>
  </cols>
  <sheetData>
    <row r="3" spans="1:79" ht="27.75" customHeight="1" thickBot="1" x14ac:dyDescent="0.35">
      <c r="A3" s="234" t="s">
        <v>143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6"/>
      <c r="AS3" s="236"/>
      <c r="AT3" s="236"/>
      <c r="AU3" s="236"/>
      <c r="AV3" s="236"/>
      <c r="AW3" s="236"/>
    </row>
    <row r="4" spans="1:79" ht="30" customHeight="1" thickBot="1" x14ac:dyDescent="0.35">
      <c r="A4" s="240" t="s">
        <v>17</v>
      </c>
      <c r="B4" s="243" t="s">
        <v>18</v>
      </c>
      <c r="C4" s="60"/>
      <c r="D4" s="231">
        <v>2011</v>
      </c>
      <c r="E4" s="232"/>
      <c r="F4" s="232"/>
      <c r="G4" s="232"/>
      <c r="H4" s="232"/>
      <c r="I4" s="237"/>
      <c r="J4" s="133"/>
      <c r="K4" s="231">
        <v>2012</v>
      </c>
      <c r="L4" s="232"/>
      <c r="M4" s="232"/>
      <c r="N4" s="232"/>
      <c r="O4" s="232"/>
      <c r="P4" s="237"/>
      <c r="Q4" s="134"/>
      <c r="R4" s="231">
        <v>2013</v>
      </c>
      <c r="S4" s="232"/>
      <c r="T4" s="232"/>
      <c r="U4" s="232"/>
      <c r="V4" s="232"/>
      <c r="W4" s="237"/>
      <c r="X4" s="231">
        <v>2014</v>
      </c>
      <c r="Y4" s="232"/>
      <c r="Z4" s="232"/>
      <c r="AA4" s="232"/>
      <c r="AB4" s="232"/>
      <c r="AC4" s="233"/>
      <c r="AD4" s="168"/>
      <c r="AE4" s="231">
        <v>2015</v>
      </c>
      <c r="AF4" s="232"/>
      <c r="AG4" s="232"/>
      <c r="AH4" s="232"/>
      <c r="AI4" s="232"/>
      <c r="AJ4" s="233"/>
      <c r="AK4" s="168"/>
      <c r="AL4" s="231">
        <v>2016</v>
      </c>
      <c r="AM4" s="232"/>
      <c r="AN4" s="232"/>
      <c r="AO4" s="232"/>
      <c r="AP4" s="232"/>
      <c r="AQ4" s="233"/>
      <c r="AR4" s="231">
        <v>2017</v>
      </c>
      <c r="AS4" s="232"/>
      <c r="AT4" s="232"/>
      <c r="AU4" s="232"/>
      <c r="AV4" s="232"/>
      <c r="AW4" s="233"/>
      <c r="AX4" s="231">
        <v>2018</v>
      </c>
      <c r="AY4" s="232"/>
      <c r="AZ4" s="232"/>
      <c r="BA4" s="232"/>
      <c r="BB4" s="232"/>
      <c r="BC4" s="233"/>
      <c r="BD4" s="231">
        <v>2019</v>
      </c>
      <c r="BE4" s="232"/>
      <c r="BF4" s="232"/>
      <c r="BG4" s="232"/>
      <c r="BH4" s="232"/>
      <c r="BI4" s="233"/>
      <c r="BJ4" s="231">
        <v>2020</v>
      </c>
      <c r="BK4" s="232"/>
      <c r="BL4" s="232"/>
      <c r="BM4" s="232"/>
      <c r="BN4" s="232"/>
      <c r="BO4" s="233"/>
      <c r="BP4" s="231">
        <v>2021</v>
      </c>
      <c r="BQ4" s="232"/>
      <c r="BR4" s="232"/>
      <c r="BS4" s="232"/>
      <c r="BT4" s="232"/>
      <c r="BU4" s="233"/>
      <c r="BV4" s="231">
        <v>2022</v>
      </c>
      <c r="BW4" s="232"/>
      <c r="BX4" s="232"/>
      <c r="BY4" s="232"/>
      <c r="BZ4" s="232"/>
      <c r="CA4" s="233"/>
    </row>
    <row r="5" spans="1:79" s="103" customFormat="1" ht="30" customHeight="1" thickBot="1" x14ac:dyDescent="0.35">
      <c r="A5" s="241"/>
      <c r="B5" s="244"/>
      <c r="C5" s="132"/>
      <c r="D5" s="225" t="s">
        <v>132</v>
      </c>
      <c r="E5" s="226"/>
      <c r="F5" s="227" t="s">
        <v>115</v>
      </c>
      <c r="G5" s="228"/>
      <c r="H5" s="229" t="s">
        <v>133</v>
      </c>
      <c r="I5" s="230"/>
      <c r="J5" s="53"/>
      <c r="K5" s="225" t="s">
        <v>132</v>
      </c>
      <c r="L5" s="226"/>
      <c r="M5" s="227" t="s">
        <v>115</v>
      </c>
      <c r="N5" s="228"/>
      <c r="O5" s="229" t="s">
        <v>133</v>
      </c>
      <c r="P5" s="230"/>
      <c r="Q5" s="54"/>
      <c r="R5" s="225" t="s">
        <v>132</v>
      </c>
      <c r="S5" s="226"/>
      <c r="T5" s="227" t="s">
        <v>115</v>
      </c>
      <c r="U5" s="228"/>
      <c r="V5" s="229" t="s">
        <v>133</v>
      </c>
      <c r="W5" s="230"/>
      <c r="X5" s="225" t="s">
        <v>132</v>
      </c>
      <c r="Y5" s="226"/>
      <c r="Z5" s="227" t="s">
        <v>115</v>
      </c>
      <c r="AA5" s="228"/>
      <c r="AB5" s="229" t="s">
        <v>133</v>
      </c>
      <c r="AC5" s="230"/>
      <c r="AD5" s="169"/>
      <c r="AE5" s="225" t="s">
        <v>132</v>
      </c>
      <c r="AF5" s="226"/>
      <c r="AG5" s="227" t="s">
        <v>115</v>
      </c>
      <c r="AH5" s="228"/>
      <c r="AI5" s="229" t="s">
        <v>133</v>
      </c>
      <c r="AJ5" s="230"/>
      <c r="AK5" s="169"/>
      <c r="AL5" s="225" t="s">
        <v>132</v>
      </c>
      <c r="AM5" s="226"/>
      <c r="AN5" s="227" t="s">
        <v>115</v>
      </c>
      <c r="AO5" s="228"/>
      <c r="AP5" s="229" t="s">
        <v>133</v>
      </c>
      <c r="AQ5" s="230"/>
      <c r="AR5" s="225" t="s">
        <v>132</v>
      </c>
      <c r="AS5" s="226"/>
      <c r="AT5" s="227" t="s">
        <v>115</v>
      </c>
      <c r="AU5" s="228"/>
      <c r="AV5" s="229" t="s">
        <v>133</v>
      </c>
      <c r="AW5" s="230"/>
      <c r="AX5" s="225" t="s">
        <v>132</v>
      </c>
      <c r="AY5" s="226"/>
      <c r="AZ5" s="227" t="s">
        <v>115</v>
      </c>
      <c r="BA5" s="228"/>
      <c r="BB5" s="229" t="s">
        <v>133</v>
      </c>
      <c r="BC5" s="230"/>
      <c r="BD5" s="225" t="s">
        <v>132</v>
      </c>
      <c r="BE5" s="226"/>
      <c r="BF5" s="227" t="s">
        <v>115</v>
      </c>
      <c r="BG5" s="228"/>
      <c r="BH5" s="229" t="s">
        <v>133</v>
      </c>
      <c r="BI5" s="230"/>
      <c r="BJ5" s="225" t="s">
        <v>132</v>
      </c>
      <c r="BK5" s="226"/>
      <c r="BL5" s="227" t="s">
        <v>115</v>
      </c>
      <c r="BM5" s="228"/>
      <c r="BN5" s="229" t="s">
        <v>133</v>
      </c>
      <c r="BO5" s="230"/>
      <c r="BP5" s="225" t="s">
        <v>132</v>
      </c>
      <c r="BQ5" s="226"/>
      <c r="BR5" s="227" t="s">
        <v>115</v>
      </c>
      <c r="BS5" s="228"/>
      <c r="BT5" s="229" t="s">
        <v>133</v>
      </c>
      <c r="BU5" s="230"/>
      <c r="BV5" s="225" t="s">
        <v>132</v>
      </c>
      <c r="BW5" s="226"/>
      <c r="BX5" s="227" t="s">
        <v>115</v>
      </c>
      <c r="BY5" s="228"/>
      <c r="BZ5" s="229" t="s">
        <v>133</v>
      </c>
      <c r="CA5" s="230"/>
    </row>
    <row r="6" spans="1:79" ht="30" customHeight="1" thickBot="1" x14ac:dyDescent="0.35">
      <c r="A6" s="242"/>
      <c r="B6" s="245"/>
      <c r="C6" s="61"/>
      <c r="D6" s="30" t="s">
        <v>4</v>
      </c>
      <c r="E6" s="31" t="s">
        <v>5</v>
      </c>
      <c r="F6" s="32" t="s">
        <v>4</v>
      </c>
      <c r="G6" s="31" t="s">
        <v>5</v>
      </c>
      <c r="H6" s="32" t="s">
        <v>4</v>
      </c>
      <c r="I6" s="33" t="s">
        <v>5</v>
      </c>
      <c r="J6" s="34"/>
      <c r="K6" s="40" t="s">
        <v>4</v>
      </c>
      <c r="L6" s="31" t="s">
        <v>5</v>
      </c>
      <c r="M6" s="32" t="s">
        <v>4</v>
      </c>
      <c r="N6" s="31" t="s">
        <v>5</v>
      </c>
      <c r="O6" s="32" t="s">
        <v>4</v>
      </c>
      <c r="P6" s="33" t="s">
        <v>5</v>
      </c>
      <c r="Q6" s="47"/>
      <c r="R6" s="30" t="s">
        <v>4</v>
      </c>
      <c r="S6" s="31" t="s">
        <v>5</v>
      </c>
      <c r="T6" s="32" t="s">
        <v>4</v>
      </c>
      <c r="U6" s="31" t="s">
        <v>5</v>
      </c>
      <c r="V6" s="32" t="s">
        <v>4</v>
      </c>
      <c r="W6" s="33" t="s">
        <v>5</v>
      </c>
      <c r="X6" s="30" t="s">
        <v>4</v>
      </c>
      <c r="Y6" s="31" t="s">
        <v>5</v>
      </c>
      <c r="Z6" s="32" t="s">
        <v>4</v>
      </c>
      <c r="AA6" s="31" t="s">
        <v>5</v>
      </c>
      <c r="AB6" s="30" t="s">
        <v>4</v>
      </c>
      <c r="AC6" s="31" t="s">
        <v>5</v>
      </c>
      <c r="AD6" s="34"/>
      <c r="AE6" s="30" t="s">
        <v>4</v>
      </c>
      <c r="AF6" s="31" t="s">
        <v>5</v>
      </c>
      <c r="AG6" s="32" t="s">
        <v>4</v>
      </c>
      <c r="AH6" s="31" t="s">
        <v>5</v>
      </c>
      <c r="AI6" s="30" t="s">
        <v>4</v>
      </c>
      <c r="AJ6" s="31" t="s">
        <v>5</v>
      </c>
      <c r="AK6" s="34"/>
      <c r="AL6" s="30" t="s">
        <v>4</v>
      </c>
      <c r="AM6" s="31" t="s">
        <v>5</v>
      </c>
      <c r="AN6" s="32" t="s">
        <v>4</v>
      </c>
      <c r="AO6" s="31" t="s">
        <v>5</v>
      </c>
      <c r="AP6" s="30" t="s">
        <v>4</v>
      </c>
      <c r="AQ6" s="31" t="s">
        <v>5</v>
      </c>
      <c r="AR6" s="30" t="s">
        <v>4</v>
      </c>
      <c r="AS6" s="31" t="s">
        <v>5</v>
      </c>
      <c r="AT6" s="32" t="s">
        <v>4</v>
      </c>
      <c r="AU6" s="31" t="s">
        <v>5</v>
      </c>
      <c r="AV6" s="30" t="s">
        <v>4</v>
      </c>
      <c r="AW6" s="31" t="s">
        <v>5</v>
      </c>
      <c r="AX6" s="30" t="s">
        <v>4</v>
      </c>
      <c r="AY6" s="31" t="s">
        <v>5</v>
      </c>
      <c r="AZ6" s="32" t="s">
        <v>4</v>
      </c>
      <c r="BA6" s="31" t="s">
        <v>5</v>
      </c>
      <c r="BB6" s="30" t="s">
        <v>4</v>
      </c>
      <c r="BC6" s="31" t="s">
        <v>5</v>
      </c>
      <c r="BD6" s="30" t="s">
        <v>4</v>
      </c>
      <c r="BE6" s="31" t="s">
        <v>5</v>
      </c>
      <c r="BF6" s="32" t="s">
        <v>4</v>
      </c>
      <c r="BG6" s="31" t="s">
        <v>5</v>
      </c>
      <c r="BH6" s="30" t="s">
        <v>4</v>
      </c>
      <c r="BI6" s="31" t="s">
        <v>5</v>
      </c>
      <c r="BJ6" s="30" t="s">
        <v>4</v>
      </c>
      <c r="BK6" s="31" t="s">
        <v>5</v>
      </c>
      <c r="BL6" s="32" t="s">
        <v>4</v>
      </c>
      <c r="BM6" s="31" t="s">
        <v>5</v>
      </c>
      <c r="BN6" s="30" t="s">
        <v>4</v>
      </c>
      <c r="BO6" s="31" t="s">
        <v>5</v>
      </c>
      <c r="BP6" s="30" t="s">
        <v>4</v>
      </c>
      <c r="BQ6" s="31" t="s">
        <v>5</v>
      </c>
      <c r="BR6" s="32" t="s">
        <v>4</v>
      </c>
      <c r="BS6" s="31" t="s">
        <v>5</v>
      </c>
      <c r="BT6" s="30" t="s">
        <v>4</v>
      </c>
      <c r="BU6" s="31" t="s">
        <v>5</v>
      </c>
      <c r="BV6" s="30" t="s">
        <v>4</v>
      </c>
      <c r="BW6" s="31" t="s">
        <v>5</v>
      </c>
      <c r="BX6" s="32" t="s">
        <v>4</v>
      </c>
      <c r="BY6" s="31" t="s">
        <v>5</v>
      </c>
      <c r="BZ6" s="30" t="s">
        <v>4</v>
      </c>
      <c r="CA6" s="31" t="s">
        <v>5</v>
      </c>
    </row>
    <row r="7" spans="1:79" ht="30" customHeight="1" thickTop="1" x14ac:dyDescent="0.3">
      <c r="A7" s="246" t="s">
        <v>6</v>
      </c>
      <c r="B7" s="57" t="s">
        <v>7</v>
      </c>
      <c r="C7" s="67"/>
      <c r="D7" s="6">
        <v>6.0000000000000001E-3</v>
      </c>
      <c r="E7" s="7">
        <v>2.4E-2</v>
      </c>
      <c r="F7" s="148">
        <v>1.6E-2</v>
      </c>
      <c r="G7" s="149">
        <v>1.6E-2</v>
      </c>
      <c r="H7" s="150">
        <v>0</v>
      </c>
      <c r="I7" s="151">
        <v>0</v>
      </c>
      <c r="J7" s="152"/>
      <c r="K7" s="41">
        <v>6.0000000000000001E-3</v>
      </c>
      <c r="L7" s="7">
        <v>2.4E-2</v>
      </c>
      <c r="M7" s="150">
        <v>11.016</v>
      </c>
      <c r="N7" s="149">
        <v>4.4160000000000004</v>
      </c>
      <c r="O7" s="150">
        <v>1.1000000000000001</v>
      </c>
      <c r="P7" s="151">
        <v>0.498</v>
      </c>
      <c r="Q7" s="153"/>
      <c r="R7" s="6">
        <v>6.0000000000000001E-3</v>
      </c>
      <c r="S7" s="7">
        <v>2.4E-2</v>
      </c>
      <c r="T7" s="150">
        <v>11.016</v>
      </c>
      <c r="U7" s="149">
        <v>4.4160000000000004</v>
      </c>
      <c r="V7" s="150">
        <v>1.1000000000000001</v>
      </c>
      <c r="W7" s="151">
        <v>0.498</v>
      </c>
      <c r="X7" s="6">
        <v>6.0000000000000001E-3</v>
      </c>
      <c r="Y7" s="7">
        <v>2.4E-2</v>
      </c>
      <c r="Z7" s="150">
        <v>12.476000000000001</v>
      </c>
      <c r="AA7" s="149">
        <v>5.569</v>
      </c>
      <c r="AB7" s="148">
        <v>1.1000000000000001</v>
      </c>
      <c r="AC7" s="149">
        <v>0.498</v>
      </c>
      <c r="AD7" s="152"/>
      <c r="AE7" s="6">
        <v>6.0000000000000001E-3</v>
      </c>
      <c r="AF7" s="7">
        <v>2.4E-2</v>
      </c>
      <c r="AG7" s="150">
        <v>12.476000000000001</v>
      </c>
      <c r="AH7" s="149">
        <v>5.569</v>
      </c>
      <c r="AI7" s="148">
        <v>1.1000000000000001</v>
      </c>
      <c r="AJ7" s="149">
        <v>0.498</v>
      </c>
      <c r="AK7" s="152"/>
      <c r="AL7" s="6">
        <v>1.006</v>
      </c>
      <c r="AM7" s="7">
        <v>0.27400000000000002</v>
      </c>
      <c r="AN7" s="150">
        <v>14.476000000000001</v>
      </c>
      <c r="AO7" s="149">
        <v>5.9020000000000001</v>
      </c>
      <c r="AP7" s="148">
        <v>1.1000000000000001</v>
      </c>
      <c r="AQ7" s="149">
        <v>0.498</v>
      </c>
      <c r="AR7" s="6">
        <v>1.006</v>
      </c>
      <c r="AS7" s="7">
        <v>0.27400000000000002</v>
      </c>
      <c r="AT7" s="150">
        <v>14.476000000000001</v>
      </c>
      <c r="AU7" s="149">
        <v>5.9020000000000001</v>
      </c>
      <c r="AV7" s="148">
        <v>1.1000000000000001</v>
      </c>
      <c r="AW7" s="149">
        <v>0.498</v>
      </c>
      <c r="AX7" s="6">
        <v>1.006</v>
      </c>
      <c r="AY7" s="7">
        <v>0.27400000000000002</v>
      </c>
      <c r="AZ7" s="150">
        <v>24.475999999999999</v>
      </c>
      <c r="BA7" s="149">
        <v>25.902000000000001</v>
      </c>
      <c r="BB7" s="148">
        <v>1.1000000000000001</v>
      </c>
      <c r="BC7" s="149">
        <v>0.498</v>
      </c>
      <c r="BD7" s="6">
        <v>1.006</v>
      </c>
      <c r="BE7" s="7">
        <v>0.27400000000000002</v>
      </c>
      <c r="BF7" s="150">
        <f>'Consolidated Annual'!P7</f>
        <v>25.140999999999998</v>
      </c>
      <c r="BG7" s="149">
        <v>25.902000000000001</v>
      </c>
      <c r="BH7" s="148">
        <v>1.1000000000000001</v>
      </c>
      <c r="BI7" s="149">
        <v>0.498</v>
      </c>
      <c r="BJ7" s="6">
        <v>6.0000000000000001E-3</v>
      </c>
      <c r="BK7" s="7">
        <f>20/1000+0.25-0.25</f>
        <v>2.0000000000000018E-2</v>
      </c>
      <c r="BL7" s="150">
        <v>25.14</v>
      </c>
      <c r="BM7" s="149">
        <v>25.9</v>
      </c>
      <c r="BN7" s="148">
        <v>1.1000000000000001</v>
      </c>
      <c r="BO7" s="149">
        <v>0.498</v>
      </c>
      <c r="BP7" s="6">
        <v>6.0000000000000001E-3</v>
      </c>
      <c r="BQ7" s="7">
        <f>20/1000+0.25-0.25</f>
        <v>2.0000000000000018E-2</v>
      </c>
      <c r="BR7" s="150">
        <v>25.14</v>
      </c>
      <c r="BS7" s="149">
        <v>25.9</v>
      </c>
      <c r="BT7" s="148">
        <v>1.1000000000000001</v>
      </c>
      <c r="BU7" s="149">
        <v>0.498</v>
      </c>
      <c r="BV7" s="6" t="e">
        <f>#REF!</f>
        <v>#REF!</v>
      </c>
      <c r="BW7" s="7">
        <f>20/1000+0.25-0.25+156</f>
        <v>156.02000000000001</v>
      </c>
      <c r="BX7" s="150">
        <v>25.14</v>
      </c>
      <c r="BY7" s="149">
        <v>25.9</v>
      </c>
      <c r="BZ7" s="148">
        <v>1.1000000000000001</v>
      </c>
      <c r="CA7" s="149">
        <v>0.498</v>
      </c>
    </row>
    <row r="8" spans="1:79" ht="30" customHeight="1" thickBot="1" x14ac:dyDescent="0.35">
      <c r="A8" s="247"/>
      <c r="B8" s="56" t="s">
        <v>8</v>
      </c>
      <c r="C8" s="63"/>
      <c r="D8" s="160">
        <v>0</v>
      </c>
      <c r="E8" s="16">
        <v>0</v>
      </c>
      <c r="F8" s="156">
        <v>1.125</v>
      </c>
      <c r="G8" s="155">
        <v>0.5</v>
      </c>
      <c r="H8" s="156">
        <v>0</v>
      </c>
      <c r="I8" s="157">
        <v>0</v>
      </c>
      <c r="J8" s="158"/>
      <c r="K8" s="161">
        <v>0</v>
      </c>
      <c r="L8" s="16">
        <v>0</v>
      </c>
      <c r="M8" s="156">
        <v>11.125</v>
      </c>
      <c r="N8" s="155">
        <v>20.5</v>
      </c>
      <c r="O8" s="156">
        <v>0</v>
      </c>
      <c r="P8" s="157">
        <v>0</v>
      </c>
      <c r="Q8" s="159"/>
      <c r="R8" s="160">
        <v>0</v>
      </c>
      <c r="S8" s="16">
        <v>0</v>
      </c>
      <c r="T8" s="156">
        <v>11.125</v>
      </c>
      <c r="U8" s="155">
        <v>20.5</v>
      </c>
      <c r="V8" s="156">
        <v>0</v>
      </c>
      <c r="W8" s="157">
        <v>0</v>
      </c>
      <c r="X8" s="160">
        <v>0</v>
      </c>
      <c r="Y8" s="16">
        <v>0</v>
      </c>
      <c r="Z8" s="156">
        <v>11.355</v>
      </c>
      <c r="AA8" s="155">
        <v>21.076000000000001</v>
      </c>
      <c r="AB8" s="154">
        <v>0</v>
      </c>
      <c r="AC8" s="155">
        <v>0</v>
      </c>
      <c r="AD8" s="158"/>
      <c r="AE8" s="160">
        <v>0</v>
      </c>
      <c r="AF8" s="16">
        <v>0</v>
      </c>
      <c r="AG8" s="156">
        <v>11.355</v>
      </c>
      <c r="AH8" s="155">
        <v>21.076000000000001</v>
      </c>
      <c r="AI8" s="154">
        <v>0</v>
      </c>
      <c r="AJ8" s="155">
        <v>0</v>
      </c>
      <c r="AK8" s="158"/>
      <c r="AL8" s="160">
        <v>0</v>
      </c>
      <c r="AM8" s="16">
        <v>0</v>
      </c>
      <c r="AN8" s="156">
        <v>11.355</v>
      </c>
      <c r="AO8" s="155">
        <v>21.076000000000001</v>
      </c>
      <c r="AP8" s="154">
        <v>0</v>
      </c>
      <c r="AQ8" s="155">
        <v>0</v>
      </c>
      <c r="AR8" s="160">
        <v>0</v>
      </c>
      <c r="AS8" s="16">
        <v>0</v>
      </c>
      <c r="AT8" s="156">
        <v>11.355</v>
      </c>
      <c r="AU8" s="155">
        <v>21.076000000000001</v>
      </c>
      <c r="AV8" s="154">
        <v>0</v>
      </c>
      <c r="AW8" s="155">
        <v>0</v>
      </c>
      <c r="AX8" s="160">
        <v>0</v>
      </c>
      <c r="AY8" s="16">
        <v>0</v>
      </c>
      <c r="AZ8" s="156">
        <v>0.66500000000000004</v>
      </c>
      <c r="BA8" s="155">
        <v>0.41</v>
      </c>
      <c r="BB8" s="154">
        <v>0</v>
      </c>
      <c r="BC8" s="155">
        <v>0</v>
      </c>
      <c r="BD8" s="160">
        <v>0</v>
      </c>
      <c r="BE8" s="16">
        <v>0</v>
      </c>
      <c r="BF8" s="156">
        <v>0</v>
      </c>
      <c r="BG8" s="155">
        <v>0.41</v>
      </c>
      <c r="BH8" s="154">
        <v>0</v>
      </c>
      <c r="BI8" s="155">
        <v>0</v>
      </c>
      <c r="BJ8" s="160">
        <v>0</v>
      </c>
      <c r="BK8" s="16">
        <v>0</v>
      </c>
      <c r="BL8" s="156">
        <v>0</v>
      </c>
      <c r="BM8" s="155">
        <v>0.41</v>
      </c>
      <c r="BN8" s="154">
        <v>0</v>
      </c>
      <c r="BO8" s="155">
        <v>0</v>
      </c>
      <c r="BP8" s="160">
        <v>0</v>
      </c>
      <c r="BQ8" s="16">
        <v>0</v>
      </c>
      <c r="BR8" s="156">
        <v>0</v>
      </c>
      <c r="BS8" s="155">
        <v>0.41</v>
      </c>
      <c r="BT8" s="154">
        <v>0</v>
      </c>
      <c r="BU8" s="155">
        <v>0</v>
      </c>
      <c r="BV8" s="160">
        <v>0</v>
      </c>
      <c r="BW8" s="16">
        <v>0</v>
      </c>
      <c r="BX8" s="156">
        <v>0</v>
      </c>
      <c r="BY8" s="155">
        <v>0.41</v>
      </c>
      <c r="BZ8" s="154">
        <v>0</v>
      </c>
      <c r="CA8" s="155">
        <v>0</v>
      </c>
    </row>
    <row r="9" spans="1:79" ht="30" customHeight="1" thickTop="1" x14ac:dyDescent="0.3">
      <c r="A9" s="248" t="s">
        <v>9</v>
      </c>
      <c r="B9" s="55" t="s">
        <v>10</v>
      </c>
      <c r="C9" s="62"/>
      <c r="D9" s="8">
        <v>0</v>
      </c>
      <c r="E9" s="9">
        <v>0</v>
      </c>
      <c r="F9" s="17">
        <v>0</v>
      </c>
      <c r="G9" s="9">
        <v>0</v>
      </c>
      <c r="H9" s="17">
        <v>0</v>
      </c>
      <c r="I9" s="22">
        <v>0</v>
      </c>
      <c r="J9" s="35"/>
      <c r="K9" s="42">
        <v>0</v>
      </c>
      <c r="L9" s="9">
        <v>0</v>
      </c>
      <c r="M9" s="17">
        <v>0</v>
      </c>
      <c r="N9" s="9">
        <v>0</v>
      </c>
      <c r="O9" s="17">
        <v>0</v>
      </c>
      <c r="P9" s="22">
        <v>0</v>
      </c>
      <c r="Q9" s="48"/>
      <c r="R9" s="8">
        <v>0</v>
      </c>
      <c r="S9" s="9">
        <v>0</v>
      </c>
      <c r="T9" s="17">
        <v>0</v>
      </c>
      <c r="U9" s="9">
        <v>0</v>
      </c>
      <c r="V9" s="17">
        <v>0</v>
      </c>
      <c r="W9" s="22">
        <v>0</v>
      </c>
      <c r="X9" s="8">
        <v>0</v>
      </c>
      <c r="Y9" s="9">
        <v>0</v>
      </c>
      <c r="Z9" s="17">
        <v>0</v>
      </c>
      <c r="AA9" s="9">
        <v>0</v>
      </c>
      <c r="AB9" s="8">
        <v>0</v>
      </c>
      <c r="AC9" s="9">
        <v>0</v>
      </c>
      <c r="AD9" s="35"/>
      <c r="AE9" s="8">
        <v>0</v>
      </c>
      <c r="AF9" s="9">
        <v>0</v>
      </c>
      <c r="AG9" s="17">
        <v>0</v>
      </c>
      <c r="AH9" s="9">
        <v>0</v>
      </c>
      <c r="AI9" s="8">
        <v>0</v>
      </c>
      <c r="AJ9" s="9">
        <v>0</v>
      </c>
      <c r="AK9" s="35"/>
      <c r="AL9" s="8">
        <v>0</v>
      </c>
      <c r="AM9" s="9">
        <v>0</v>
      </c>
      <c r="AN9" s="17">
        <v>0</v>
      </c>
      <c r="AO9" s="9">
        <v>0</v>
      </c>
      <c r="AP9" s="8">
        <v>0</v>
      </c>
      <c r="AQ9" s="9">
        <v>0</v>
      </c>
      <c r="AR9" s="8">
        <v>0</v>
      </c>
      <c r="AS9" s="9">
        <v>0</v>
      </c>
      <c r="AT9" s="17">
        <v>0</v>
      </c>
      <c r="AU9" s="9">
        <v>0</v>
      </c>
      <c r="AV9" s="8">
        <v>0</v>
      </c>
      <c r="AW9" s="9">
        <v>0</v>
      </c>
      <c r="AX9" s="8">
        <v>0</v>
      </c>
      <c r="AY9" s="9">
        <v>0</v>
      </c>
      <c r="AZ9" s="17">
        <v>0</v>
      </c>
      <c r="BA9" s="9">
        <v>0</v>
      </c>
      <c r="BB9" s="8">
        <v>0</v>
      </c>
      <c r="BC9" s="9">
        <v>0</v>
      </c>
      <c r="BD9" s="8">
        <v>0</v>
      </c>
      <c r="BE9" s="9">
        <v>0</v>
      </c>
      <c r="BF9" s="17">
        <v>0</v>
      </c>
      <c r="BG9" s="9">
        <v>0</v>
      </c>
      <c r="BH9" s="8">
        <v>0</v>
      </c>
      <c r="BI9" s="9">
        <v>0</v>
      </c>
      <c r="BJ9" s="8">
        <v>0</v>
      </c>
      <c r="BK9" s="9">
        <v>0</v>
      </c>
      <c r="BL9" s="17">
        <v>0</v>
      </c>
      <c r="BM9" s="9">
        <v>0</v>
      </c>
      <c r="BN9" s="8">
        <v>0</v>
      </c>
      <c r="BO9" s="9">
        <v>0</v>
      </c>
      <c r="BP9" s="8">
        <v>0</v>
      </c>
      <c r="BQ9" s="9">
        <v>0</v>
      </c>
      <c r="BR9" s="17">
        <v>0</v>
      </c>
      <c r="BS9" s="9">
        <v>0</v>
      </c>
      <c r="BT9" s="8">
        <v>0</v>
      </c>
      <c r="BU9" s="9">
        <v>0</v>
      </c>
      <c r="BV9" s="8">
        <v>0</v>
      </c>
      <c r="BW9" s="9">
        <v>0</v>
      </c>
      <c r="BX9" s="17">
        <v>0</v>
      </c>
      <c r="BY9" s="9">
        <v>0</v>
      </c>
      <c r="BZ9" s="8">
        <v>0</v>
      </c>
      <c r="CA9" s="9">
        <v>0</v>
      </c>
    </row>
    <row r="10" spans="1:79" ht="30" customHeight="1" thickBot="1" x14ac:dyDescent="0.35">
      <c r="A10" s="249"/>
      <c r="B10" s="56" t="s">
        <v>11</v>
      </c>
      <c r="C10" s="63"/>
      <c r="D10" s="10" t="s">
        <v>12</v>
      </c>
      <c r="E10" s="11" t="s">
        <v>12</v>
      </c>
      <c r="F10" s="18" t="s">
        <v>12</v>
      </c>
      <c r="G10" s="11" t="s">
        <v>12</v>
      </c>
      <c r="H10" s="18" t="s">
        <v>12</v>
      </c>
      <c r="I10" s="23" t="s">
        <v>12</v>
      </c>
      <c r="J10" s="36"/>
      <c r="K10" s="43" t="s">
        <v>12</v>
      </c>
      <c r="L10" s="11" t="s">
        <v>12</v>
      </c>
      <c r="M10" s="18" t="s">
        <v>12</v>
      </c>
      <c r="N10" s="11" t="s">
        <v>12</v>
      </c>
      <c r="O10" s="18" t="s">
        <v>12</v>
      </c>
      <c r="P10" s="23" t="s">
        <v>12</v>
      </c>
      <c r="Q10" s="49"/>
      <c r="R10" s="10" t="s">
        <v>12</v>
      </c>
      <c r="S10" s="11" t="s">
        <v>12</v>
      </c>
      <c r="T10" s="18" t="s">
        <v>12</v>
      </c>
      <c r="U10" s="11" t="s">
        <v>12</v>
      </c>
      <c r="V10" s="18" t="s">
        <v>12</v>
      </c>
      <c r="W10" s="23" t="s">
        <v>12</v>
      </c>
      <c r="X10" s="10" t="s">
        <v>12</v>
      </c>
      <c r="Y10" s="11" t="s">
        <v>12</v>
      </c>
      <c r="Z10" s="18" t="s">
        <v>12</v>
      </c>
      <c r="AA10" s="11" t="s">
        <v>12</v>
      </c>
      <c r="AB10" s="10" t="s">
        <v>12</v>
      </c>
      <c r="AC10" s="11" t="s">
        <v>12</v>
      </c>
      <c r="AD10" s="36"/>
      <c r="AE10" s="10" t="s">
        <v>12</v>
      </c>
      <c r="AF10" s="11" t="s">
        <v>12</v>
      </c>
      <c r="AG10" s="18" t="s">
        <v>12</v>
      </c>
      <c r="AH10" s="11" t="s">
        <v>12</v>
      </c>
      <c r="AI10" s="10" t="s">
        <v>12</v>
      </c>
      <c r="AJ10" s="11" t="s">
        <v>12</v>
      </c>
      <c r="AK10" s="36"/>
      <c r="AL10" s="10" t="s">
        <v>12</v>
      </c>
      <c r="AM10" s="11" t="s">
        <v>12</v>
      </c>
      <c r="AN10" s="18" t="s">
        <v>12</v>
      </c>
      <c r="AO10" s="11" t="s">
        <v>12</v>
      </c>
      <c r="AP10" s="10" t="s">
        <v>12</v>
      </c>
      <c r="AQ10" s="11" t="s">
        <v>12</v>
      </c>
      <c r="AR10" s="10" t="s">
        <v>12</v>
      </c>
      <c r="AS10" s="11" t="s">
        <v>12</v>
      </c>
      <c r="AT10" s="18" t="s">
        <v>12</v>
      </c>
      <c r="AU10" s="11" t="s">
        <v>12</v>
      </c>
      <c r="AV10" s="10" t="s">
        <v>12</v>
      </c>
      <c r="AW10" s="11" t="s">
        <v>12</v>
      </c>
      <c r="AX10" s="10" t="s">
        <v>12</v>
      </c>
      <c r="AY10" s="11" t="s">
        <v>12</v>
      </c>
      <c r="AZ10" s="18" t="s">
        <v>12</v>
      </c>
      <c r="BA10" s="11" t="s">
        <v>12</v>
      </c>
      <c r="BB10" s="10" t="s">
        <v>12</v>
      </c>
      <c r="BC10" s="11" t="s">
        <v>12</v>
      </c>
      <c r="BD10" s="10" t="s">
        <v>12</v>
      </c>
      <c r="BE10" s="11" t="s">
        <v>12</v>
      </c>
      <c r="BF10" s="18" t="s">
        <v>12</v>
      </c>
      <c r="BG10" s="11" t="s">
        <v>12</v>
      </c>
      <c r="BH10" s="10" t="s">
        <v>12</v>
      </c>
      <c r="BI10" s="11" t="s">
        <v>12</v>
      </c>
      <c r="BJ10" s="10" t="s">
        <v>12</v>
      </c>
      <c r="BK10" s="11" t="s">
        <v>12</v>
      </c>
      <c r="BL10" s="18" t="s">
        <v>12</v>
      </c>
      <c r="BM10" s="11" t="s">
        <v>12</v>
      </c>
      <c r="BN10" s="10" t="s">
        <v>12</v>
      </c>
      <c r="BO10" s="11" t="s">
        <v>12</v>
      </c>
      <c r="BP10" s="10" t="s">
        <v>12</v>
      </c>
      <c r="BQ10" s="11" t="s">
        <v>12</v>
      </c>
      <c r="BR10" s="18" t="s">
        <v>12</v>
      </c>
      <c r="BS10" s="11" t="s">
        <v>12</v>
      </c>
      <c r="BT10" s="10" t="s">
        <v>12</v>
      </c>
      <c r="BU10" s="11" t="s">
        <v>12</v>
      </c>
      <c r="BV10" s="10" t="s">
        <v>12</v>
      </c>
      <c r="BW10" s="11" t="s">
        <v>12</v>
      </c>
      <c r="BX10" s="18" t="s">
        <v>12</v>
      </c>
      <c r="BY10" s="11" t="s">
        <v>12</v>
      </c>
      <c r="BZ10" s="10" t="s">
        <v>12</v>
      </c>
      <c r="CA10" s="11" t="s">
        <v>12</v>
      </c>
    </row>
    <row r="11" spans="1:79" ht="30" customHeight="1" thickTop="1" x14ac:dyDescent="0.3">
      <c r="A11" s="238" t="s">
        <v>13</v>
      </c>
      <c r="B11" s="57" t="s">
        <v>14</v>
      </c>
      <c r="C11" s="64"/>
      <c r="D11" s="12">
        <v>0</v>
      </c>
      <c r="E11" s="13">
        <v>0</v>
      </c>
      <c r="F11" s="19">
        <v>0</v>
      </c>
      <c r="G11" s="13">
        <v>0</v>
      </c>
      <c r="H11" s="19">
        <v>0</v>
      </c>
      <c r="I11" s="24">
        <v>0</v>
      </c>
      <c r="J11" s="37"/>
      <c r="K11" s="44">
        <v>0</v>
      </c>
      <c r="L11" s="13">
        <v>0</v>
      </c>
      <c r="M11" s="19">
        <v>0</v>
      </c>
      <c r="N11" s="13">
        <v>0</v>
      </c>
      <c r="O11" s="19">
        <v>0</v>
      </c>
      <c r="P11" s="24">
        <v>0</v>
      </c>
      <c r="Q11" s="50"/>
      <c r="R11" s="12">
        <v>0</v>
      </c>
      <c r="S11" s="13">
        <v>0</v>
      </c>
      <c r="T11" s="19">
        <v>0</v>
      </c>
      <c r="U11" s="13">
        <v>0</v>
      </c>
      <c r="V11" s="19">
        <v>0</v>
      </c>
      <c r="W11" s="24">
        <v>0</v>
      </c>
      <c r="X11" s="12">
        <v>0</v>
      </c>
      <c r="Y11" s="13">
        <v>0</v>
      </c>
      <c r="Z11" s="19">
        <v>0</v>
      </c>
      <c r="AA11" s="13">
        <v>0</v>
      </c>
      <c r="AB11" s="12">
        <v>0</v>
      </c>
      <c r="AC11" s="13">
        <v>0</v>
      </c>
      <c r="AD11" s="37"/>
      <c r="AE11" s="12">
        <v>0</v>
      </c>
      <c r="AF11" s="13">
        <v>0</v>
      </c>
      <c r="AG11" s="19">
        <v>0</v>
      </c>
      <c r="AH11" s="13">
        <v>0</v>
      </c>
      <c r="AI11" s="12">
        <v>0</v>
      </c>
      <c r="AJ11" s="13">
        <v>0</v>
      </c>
      <c r="AK11" s="37"/>
      <c r="AL11" s="12">
        <v>0</v>
      </c>
      <c r="AM11" s="13">
        <v>0</v>
      </c>
      <c r="AN11" s="19">
        <v>0</v>
      </c>
      <c r="AO11" s="13">
        <v>0</v>
      </c>
      <c r="AP11" s="12">
        <v>0</v>
      </c>
      <c r="AQ11" s="13">
        <v>0</v>
      </c>
      <c r="AR11" s="12">
        <v>0</v>
      </c>
      <c r="AS11" s="13">
        <v>0</v>
      </c>
      <c r="AT11" s="19">
        <v>0</v>
      </c>
      <c r="AU11" s="13">
        <v>0</v>
      </c>
      <c r="AV11" s="12">
        <v>0</v>
      </c>
      <c r="AW11" s="13">
        <v>0</v>
      </c>
      <c r="AX11" s="12">
        <v>0</v>
      </c>
      <c r="AY11" s="13">
        <v>0</v>
      </c>
      <c r="AZ11" s="19">
        <v>0</v>
      </c>
      <c r="BA11" s="13">
        <v>0</v>
      </c>
      <c r="BB11" s="12">
        <v>0</v>
      </c>
      <c r="BC11" s="13">
        <v>0</v>
      </c>
      <c r="BD11" s="12">
        <v>0</v>
      </c>
      <c r="BE11" s="13">
        <v>0</v>
      </c>
      <c r="BF11" s="19">
        <v>0</v>
      </c>
      <c r="BG11" s="13">
        <v>0</v>
      </c>
      <c r="BH11" s="12">
        <v>0</v>
      </c>
      <c r="BI11" s="13">
        <v>0</v>
      </c>
      <c r="BJ11" s="12">
        <v>0</v>
      </c>
      <c r="BK11" s="13">
        <v>0</v>
      </c>
      <c r="BL11" s="19">
        <v>0</v>
      </c>
      <c r="BM11" s="13">
        <v>0</v>
      </c>
      <c r="BN11" s="12">
        <v>0</v>
      </c>
      <c r="BO11" s="13">
        <v>0</v>
      </c>
      <c r="BP11" s="12">
        <v>0</v>
      </c>
      <c r="BQ11" s="13">
        <v>0</v>
      </c>
      <c r="BR11" s="19">
        <v>0</v>
      </c>
      <c r="BS11" s="13">
        <v>0</v>
      </c>
      <c r="BT11" s="12">
        <v>0</v>
      </c>
      <c r="BU11" s="13">
        <v>0</v>
      </c>
      <c r="BV11" s="12">
        <v>0</v>
      </c>
      <c r="BW11" s="13">
        <v>0</v>
      </c>
      <c r="BX11" s="19">
        <v>0</v>
      </c>
      <c r="BY11" s="13">
        <v>0</v>
      </c>
      <c r="BZ11" s="12">
        <v>0</v>
      </c>
      <c r="CA11" s="13">
        <v>0</v>
      </c>
    </row>
    <row r="12" spans="1:79" ht="30" customHeight="1" x14ac:dyDescent="0.3">
      <c r="A12" s="238"/>
      <c r="B12" s="58" t="s">
        <v>15</v>
      </c>
      <c r="C12" s="65"/>
      <c r="D12" s="14">
        <v>0</v>
      </c>
      <c r="E12" s="15">
        <v>0</v>
      </c>
      <c r="F12" s="20">
        <v>0</v>
      </c>
      <c r="G12" s="15">
        <v>0</v>
      </c>
      <c r="H12" s="20">
        <v>0</v>
      </c>
      <c r="I12" s="25">
        <v>0</v>
      </c>
      <c r="J12" s="38"/>
      <c r="K12" s="45">
        <v>0</v>
      </c>
      <c r="L12" s="15">
        <v>0</v>
      </c>
      <c r="M12" s="20">
        <v>0</v>
      </c>
      <c r="N12" s="15">
        <v>0</v>
      </c>
      <c r="O12" s="20">
        <v>0</v>
      </c>
      <c r="P12" s="25">
        <v>0</v>
      </c>
      <c r="Q12" s="51"/>
      <c r="R12" s="14">
        <v>0</v>
      </c>
      <c r="S12" s="15">
        <v>0</v>
      </c>
      <c r="T12" s="20">
        <v>0</v>
      </c>
      <c r="U12" s="15">
        <v>0</v>
      </c>
      <c r="V12" s="20">
        <v>0</v>
      </c>
      <c r="W12" s="25">
        <v>0</v>
      </c>
      <c r="X12" s="14">
        <v>0</v>
      </c>
      <c r="Y12" s="15">
        <v>0</v>
      </c>
      <c r="Z12" s="20">
        <v>0</v>
      </c>
      <c r="AA12" s="15">
        <v>0</v>
      </c>
      <c r="AB12" s="14">
        <v>0</v>
      </c>
      <c r="AC12" s="15">
        <v>0</v>
      </c>
      <c r="AD12" s="38"/>
      <c r="AE12" s="14">
        <v>0</v>
      </c>
      <c r="AF12" s="15">
        <v>0</v>
      </c>
      <c r="AG12" s="20">
        <v>0</v>
      </c>
      <c r="AH12" s="15">
        <v>0</v>
      </c>
      <c r="AI12" s="14">
        <v>0</v>
      </c>
      <c r="AJ12" s="15">
        <v>0</v>
      </c>
      <c r="AK12" s="38"/>
      <c r="AL12" s="14">
        <v>0</v>
      </c>
      <c r="AM12" s="15">
        <v>0</v>
      </c>
      <c r="AN12" s="20">
        <v>0</v>
      </c>
      <c r="AO12" s="15">
        <v>0</v>
      </c>
      <c r="AP12" s="14">
        <v>0</v>
      </c>
      <c r="AQ12" s="15">
        <v>0</v>
      </c>
      <c r="AR12" s="14">
        <v>0</v>
      </c>
      <c r="AS12" s="15">
        <v>0</v>
      </c>
      <c r="AT12" s="20">
        <v>0</v>
      </c>
      <c r="AU12" s="15">
        <v>0</v>
      </c>
      <c r="AV12" s="14">
        <v>0</v>
      </c>
      <c r="AW12" s="15">
        <v>0</v>
      </c>
      <c r="AX12" s="14">
        <v>0</v>
      </c>
      <c r="AY12" s="15">
        <v>0</v>
      </c>
      <c r="AZ12" s="20">
        <v>0</v>
      </c>
      <c r="BA12" s="15">
        <v>0</v>
      </c>
      <c r="BB12" s="14">
        <v>0</v>
      </c>
      <c r="BC12" s="15">
        <v>0</v>
      </c>
      <c r="BD12" s="14">
        <v>0</v>
      </c>
      <c r="BE12" s="15">
        <v>0</v>
      </c>
      <c r="BF12" s="20">
        <v>0</v>
      </c>
      <c r="BG12" s="15">
        <v>0</v>
      </c>
      <c r="BH12" s="14">
        <v>0</v>
      </c>
      <c r="BI12" s="15">
        <v>0</v>
      </c>
      <c r="BJ12" s="14">
        <v>0</v>
      </c>
      <c r="BK12" s="15">
        <v>0</v>
      </c>
      <c r="BL12" s="20">
        <v>0</v>
      </c>
      <c r="BM12" s="15">
        <v>0</v>
      </c>
      <c r="BN12" s="14">
        <v>0</v>
      </c>
      <c r="BO12" s="15">
        <v>0</v>
      </c>
      <c r="BP12" s="14">
        <v>0</v>
      </c>
      <c r="BQ12" s="15">
        <v>0</v>
      </c>
      <c r="BR12" s="20">
        <v>0</v>
      </c>
      <c r="BS12" s="15">
        <v>0</v>
      </c>
      <c r="BT12" s="14">
        <v>0</v>
      </c>
      <c r="BU12" s="15">
        <v>0</v>
      </c>
      <c r="BV12" s="14">
        <v>0</v>
      </c>
      <c r="BW12" s="15">
        <v>0</v>
      </c>
      <c r="BX12" s="20">
        <v>0</v>
      </c>
      <c r="BY12" s="15">
        <v>0</v>
      </c>
      <c r="BZ12" s="14">
        <v>0</v>
      </c>
      <c r="CA12" s="15">
        <v>0</v>
      </c>
    </row>
    <row r="13" spans="1:79" ht="30" customHeight="1" thickBot="1" x14ac:dyDescent="0.35">
      <c r="A13" s="239"/>
      <c r="B13" s="59" t="s">
        <v>16</v>
      </c>
      <c r="C13" s="66"/>
      <c r="D13" s="28">
        <v>0</v>
      </c>
      <c r="E13" s="29">
        <v>0</v>
      </c>
      <c r="F13" s="26">
        <v>0</v>
      </c>
      <c r="G13" s="29">
        <v>0</v>
      </c>
      <c r="H13" s="26">
        <v>0</v>
      </c>
      <c r="I13" s="27">
        <v>0</v>
      </c>
      <c r="J13" s="39"/>
      <c r="K13" s="46">
        <v>0</v>
      </c>
      <c r="L13" s="29">
        <v>0</v>
      </c>
      <c r="M13" s="26">
        <v>0</v>
      </c>
      <c r="N13" s="29">
        <v>0</v>
      </c>
      <c r="O13" s="26">
        <v>0</v>
      </c>
      <c r="P13" s="27">
        <v>0</v>
      </c>
      <c r="Q13" s="52"/>
      <c r="R13" s="28">
        <v>0</v>
      </c>
      <c r="S13" s="29">
        <v>0</v>
      </c>
      <c r="T13" s="26">
        <v>0</v>
      </c>
      <c r="U13" s="29">
        <v>0</v>
      </c>
      <c r="V13" s="26">
        <v>0</v>
      </c>
      <c r="W13" s="27">
        <v>0</v>
      </c>
      <c r="X13" s="28">
        <v>0</v>
      </c>
      <c r="Y13" s="29">
        <v>0</v>
      </c>
      <c r="Z13" s="26">
        <v>0</v>
      </c>
      <c r="AA13" s="29">
        <v>0</v>
      </c>
      <c r="AB13" s="28">
        <v>0</v>
      </c>
      <c r="AC13" s="29">
        <v>0</v>
      </c>
      <c r="AD13" s="39"/>
      <c r="AE13" s="28">
        <v>0</v>
      </c>
      <c r="AF13" s="29">
        <v>0</v>
      </c>
      <c r="AG13" s="26">
        <v>0</v>
      </c>
      <c r="AH13" s="29">
        <v>0</v>
      </c>
      <c r="AI13" s="28">
        <v>0</v>
      </c>
      <c r="AJ13" s="29">
        <v>0</v>
      </c>
      <c r="AK13" s="39"/>
      <c r="AL13" s="28">
        <v>0</v>
      </c>
      <c r="AM13" s="29">
        <v>0</v>
      </c>
      <c r="AN13" s="26">
        <v>0</v>
      </c>
      <c r="AO13" s="29">
        <v>0</v>
      </c>
      <c r="AP13" s="28">
        <v>0</v>
      </c>
      <c r="AQ13" s="29">
        <v>0</v>
      </c>
      <c r="AR13" s="28">
        <v>0</v>
      </c>
      <c r="AS13" s="29">
        <v>0</v>
      </c>
      <c r="AT13" s="26">
        <v>0</v>
      </c>
      <c r="AU13" s="29">
        <v>0</v>
      </c>
      <c r="AV13" s="28">
        <v>0</v>
      </c>
      <c r="AW13" s="29">
        <v>0</v>
      </c>
      <c r="AX13" s="28">
        <v>8.0000000000000002E-3</v>
      </c>
      <c r="AY13" s="191">
        <v>3.2000000000000001E-2</v>
      </c>
      <c r="AZ13" s="26">
        <v>0</v>
      </c>
      <c r="BA13" s="29">
        <v>0</v>
      </c>
      <c r="BB13" s="28">
        <v>0</v>
      </c>
      <c r="BC13" s="29">
        <v>0</v>
      </c>
      <c r="BD13" s="28">
        <v>0</v>
      </c>
      <c r="BE13" s="210">
        <v>0</v>
      </c>
      <c r="BF13" s="26">
        <v>0</v>
      </c>
      <c r="BG13" s="29">
        <v>0</v>
      </c>
      <c r="BH13" s="28">
        <v>0</v>
      </c>
      <c r="BI13" s="29">
        <v>0</v>
      </c>
      <c r="BJ13" s="28">
        <v>0</v>
      </c>
      <c r="BK13" s="210">
        <v>0</v>
      </c>
      <c r="BL13" s="26">
        <v>0</v>
      </c>
      <c r="BM13" s="29">
        <v>0</v>
      </c>
      <c r="BN13" s="28">
        <v>0</v>
      </c>
      <c r="BO13" s="29">
        <v>0</v>
      </c>
      <c r="BP13" s="28">
        <v>0</v>
      </c>
      <c r="BQ13" s="210">
        <v>0</v>
      </c>
      <c r="BR13" s="26">
        <v>0</v>
      </c>
      <c r="BS13" s="29">
        <v>0</v>
      </c>
      <c r="BT13" s="28">
        <v>0</v>
      </c>
      <c r="BU13" s="29">
        <v>0</v>
      </c>
      <c r="BV13" s="28">
        <v>0</v>
      </c>
      <c r="BW13" s="210">
        <v>0</v>
      </c>
      <c r="BX13" s="26">
        <v>0</v>
      </c>
      <c r="BY13" s="29">
        <v>0</v>
      </c>
      <c r="BZ13" s="28">
        <v>0</v>
      </c>
      <c r="CA13" s="29">
        <v>0</v>
      </c>
    </row>
    <row r="14" spans="1:79" x14ac:dyDescent="0.3">
      <c r="A14" s="178" t="s">
        <v>121</v>
      </c>
      <c r="B14" s="179"/>
      <c r="C14" s="179"/>
      <c r="D14" s="180"/>
      <c r="E14" s="180"/>
      <c r="F14" s="180"/>
      <c r="G14" s="180"/>
      <c r="H14" s="180"/>
      <c r="I14" s="180"/>
      <c r="J14" s="180"/>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2"/>
      <c r="AS14" s="182"/>
      <c r="AT14" s="182"/>
      <c r="AU14" s="182"/>
      <c r="AV14" s="182"/>
      <c r="AW14" s="183"/>
      <c r="AX14" s="188"/>
      <c r="AY14" s="188"/>
      <c r="AZ14" s="189"/>
      <c r="BA14" s="188"/>
      <c r="BB14" s="189"/>
      <c r="BC14" s="188"/>
      <c r="BD14" s="188"/>
    </row>
    <row r="15" spans="1:79" x14ac:dyDescent="0.3">
      <c r="A15" s="2" t="s">
        <v>56</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
      <c r="AS15" s="1"/>
      <c r="AT15" s="1"/>
      <c r="AU15" s="1"/>
      <c r="AV15" s="1"/>
      <c r="AW15" s="3"/>
      <c r="AX15" s="190"/>
      <c r="AY15" s="190"/>
      <c r="AZ15" s="190"/>
      <c r="BA15" s="190"/>
      <c r="BB15" s="190"/>
      <c r="BC15" s="190"/>
      <c r="BL15" s="189"/>
      <c r="BM15" s="189"/>
    </row>
    <row r="16" spans="1:79" s="103" customFormat="1" ht="29.25" customHeight="1" x14ac:dyDescent="0.3">
      <c r="A16" s="172" t="s">
        <v>19</v>
      </c>
      <c r="B16" s="173"/>
      <c r="C16" s="173"/>
      <c r="D16" s="173"/>
      <c r="E16" s="173"/>
      <c r="F16" s="173"/>
      <c r="G16" s="173"/>
      <c r="H16" s="173"/>
      <c r="I16" s="173"/>
      <c r="J16" s="173"/>
      <c r="K16" s="173"/>
      <c r="L16" s="173"/>
      <c r="M16" s="173"/>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5"/>
      <c r="AP16" s="174"/>
      <c r="AQ16" s="174"/>
      <c r="AR16" s="1"/>
      <c r="AS16" s="1"/>
      <c r="AT16" s="1"/>
      <c r="AU16" s="1"/>
      <c r="AV16" s="1"/>
      <c r="AW16" s="3"/>
      <c r="AZ16" s="189"/>
      <c r="BA16" s="189"/>
    </row>
    <row r="17" spans="1:53" s="103" customFormat="1" ht="15" customHeight="1" x14ac:dyDescent="0.3">
      <c r="A17" s="2" t="s">
        <v>93</v>
      </c>
      <c r="B17" s="173"/>
      <c r="C17" s="173"/>
      <c r="D17" s="173"/>
      <c r="E17" s="173"/>
      <c r="F17" s="173"/>
      <c r="G17" s="173"/>
      <c r="H17" s="173"/>
      <c r="I17" s="173"/>
      <c r="J17" s="173"/>
      <c r="K17" s="173"/>
      <c r="L17" s="173"/>
      <c r="M17" s="173"/>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5"/>
      <c r="AO17" s="174"/>
      <c r="AP17" s="174"/>
      <c r="AQ17" s="174"/>
      <c r="AR17" s="1"/>
      <c r="AS17" s="1"/>
      <c r="AT17" s="1"/>
      <c r="AU17" s="1"/>
      <c r="AV17" s="1"/>
      <c r="AW17" s="3"/>
      <c r="AZ17" s="190"/>
      <c r="BA17" s="190"/>
    </row>
    <row r="18" spans="1:53" s="103" customFormat="1" ht="15" customHeight="1" x14ac:dyDescent="0.3">
      <c r="A18" s="2" t="s">
        <v>60</v>
      </c>
      <c r="B18" s="173"/>
      <c r="C18" s="173"/>
      <c r="D18" s="173"/>
      <c r="E18" s="173"/>
      <c r="F18" s="173"/>
      <c r="G18" s="173"/>
      <c r="H18" s="173"/>
      <c r="I18" s="173"/>
      <c r="J18" s="173"/>
      <c r="K18" s="173"/>
      <c r="L18" s="173"/>
      <c r="M18" s="173"/>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
      <c r="AS18" s="1"/>
      <c r="AT18" s="1"/>
      <c r="AU18" s="1"/>
      <c r="AV18" s="1"/>
      <c r="AW18" s="3"/>
    </row>
    <row r="19" spans="1:53" s="103" customFormat="1" ht="15" customHeight="1" x14ac:dyDescent="0.3">
      <c r="A19" s="2" t="s">
        <v>61</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
      <c r="AS19" s="1"/>
      <c r="AT19" s="1"/>
      <c r="AU19" s="1"/>
      <c r="AV19" s="1"/>
      <c r="AW19" s="3"/>
    </row>
    <row r="20" spans="1:53" ht="15" thickBot="1" x14ac:dyDescent="0.35">
      <c r="A20" s="176"/>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4"/>
      <c r="AS20" s="4"/>
      <c r="AT20" s="4"/>
      <c r="AU20" s="4"/>
      <c r="AV20" s="4"/>
      <c r="AW20" s="5"/>
    </row>
    <row r="22" spans="1:53" s="69" customFormat="1" x14ac:dyDescent="0.3">
      <c r="Y22" s="103"/>
      <c r="Z22" s="103"/>
      <c r="AA22" s="103"/>
      <c r="AB22" s="103"/>
      <c r="AC22" s="103"/>
      <c r="AD22" s="103"/>
      <c r="AE22" s="103"/>
      <c r="AF22" s="103"/>
      <c r="AG22" s="103"/>
      <c r="AH22" s="103"/>
      <c r="AI22" s="103"/>
      <c r="AJ22" s="103"/>
      <c r="AK22" s="103"/>
    </row>
    <row r="23" spans="1:53" x14ac:dyDescent="0.3">
      <c r="B23" s="101"/>
      <c r="C23" s="101"/>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62"/>
      <c r="AO23" s="162"/>
      <c r="AP23" s="130"/>
      <c r="AQ23" s="130"/>
    </row>
    <row r="24" spans="1:53" x14ac:dyDescent="0.3">
      <c r="B24" s="101"/>
      <c r="C24" s="10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
      <c r="AN24" s="1"/>
      <c r="AO24" s="1"/>
      <c r="AP24" s="131"/>
      <c r="AQ24" s="131"/>
    </row>
    <row r="25" spans="1:53" x14ac:dyDescent="0.3">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31"/>
      <c r="AO25" s="131"/>
      <c r="AP25" s="101"/>
      <c r="AQ25" s="101"/>
    </row>
    <row r="26" spans="1:53" x14ac:dyDescent="0.3">
      <c r="B26" s="101"/>
      <c r="C26" s="101"/>
      <c r="D26" s="101"/>
      <c r="E26" s="101"/>
      <c r="F26" s="101"/>
      <c r="G26" s="101"/>
      <c r="H26" s="131"/>
      <c r="I26" s="131"/>
      <c r="J26" s="101"/>
      <c r="K26" s="101"/>
      <c r="L26" s="101"/>
      <c r="M26" s="101"/>
      <c r="N26" s="101"/>
      <c r="O26" s="131"/>
      <c r="P26" s="131"/>
      <c r="Q26" s="101"/>
      <c r="R26" s="101"/>
      <c r="S26" s="101"/>
      <c r="T26" s="101"/>
      <c r="U26" s="101"/>
      <c r="V26" s="131"/>
      <c r="W26" s="131"/>
      <c r="X26" s="101"/>
      <c r="Y26" s="101"/>
      <c r="Z26" s="101"/>
      <c r="AA26" s="101"/>
      <c r="AB26" s="101"/>
      <c r="AC26" s="101"/>
      <c r="AD26" s="101"/>
      <c r="AE26" s="101"/>
      <c r="AF26" s="101"/>
      <c r="AG26" s="101"/>
      <c r="AH26" s="101"/>
      <c r="AI26" s="101"/>
      <c r="AJ26" s="101"/>
      <c r="AK26" s="101"/>
      <c r="AL26" s="101"/>
      <c r="AM26" s="101"/>
      <c r="AN26" s="101"/>
      <c r="AO26" s="101"/>
      <c r="AP26" s="131"/>
      <c r="AQ26" s="131"/>
    </row>
    <row r="27" spans="1:53" x14ac:dyDescent="0.3">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31"/>
      <c r="AN27" s="162"/>
      <c r="AO27" s="162"/>
      <c r="AP27" s="101"/>
      <c r="AQ27" s="101"/>
    </row>
    <row r="28" spans="1:53" x14ac:dyDescent="0.3">
      <c r="AL28" s="1"/>
      <c r="AM28" s="1"/>
      <c r="AN28" s="101"/>
      <c r="AO28" s="101"/>
    </row>
    <row r="29" spans="1:53" x14ac:dyDescent="0.3">
      <c r="AL29" s="1"/>
      <c r="AM29" s="1"/>
      <c r="AN29" s="131"/>
      <c r="AO29" s="131"/>
    </row>
    <row r="30" spans="1:53" x14ac:dyDescent="0.3">
      <c r="AL30" s="1"/>
      <c r="AM30" s="1"/>
      <c r="AN30" s="1"/>
      <c r="AO30" s="1"/>
    </row>
    <row r="31" spans="1:53" x14ac:dyDescent="0.3">
      <c r="AL31" s="1"/>
      <c r="AM31" s="1"/>
      <c r="AN31" s="1"/>
      <c r="AO31" s="1"/>
    </row>
    <row r="32" spans="1:53" x14ac:dyDescent="0.3">
      <c r="AL32" s="1"/>
      <c r="AM32" s="1"/>
      <c r="AN32" s="162"/>
      <c r="AO32" s="162"/>
    </row>
    <row r="33" spans="38:41" x14ac:dyDescent="0.3">
      <c r="AL33" s="1"/>
      <c r="AM33" s="1"/>
      <c r="AN33" s="162"/>
      <c r="AO33" s="162"/>
    </row>
    <row r="34" spans="38:41" x14ac:dyDescent="0.3">
      <c r="AL34" s="1"/>
      <c r="AM34" s="1"/>
      <c r="AN34" s="163"/>
      <c r="AO34" s="163"/>
    </row>
  </sheetData>
  <mergeCells count="54">
    <mergeCell ref="BV4:CA4"/>
    <mergeCell ref="BV5:BW5"/>
    <mergeCell ref="BX5:BY5"/>
    <mergeCell ref="BZ5:CA5"/>
    <mergeCell ref="AX4:BC4"/>
    <mergeCell ref="AX5:AY5"/>
    <mergeCell ref="AZ5:BA5"/>
    <mergeCell ref="BB5:BC5"/>
    <mergeCell ref="BP4:BU4"/>
    <mergeCell ref="BP5:BQ5"/>
    <mergeCell ref="BR5:BS5"/>
    <mergeCell ref="BT5:BU5"/>
    <mergeCell ref="BD5:BE5"/>
    <mergeCell ref="BF5:BG5"/>
    <mergeCell ref="BH5:BI5"/>
    <mergeCell ref="BJ4:BO4"/>
    <mergeCell ref="AG5:AH5"/>
    <mergeCell ref="AI5:AJ5"/>
    <mergeCell ref="AR4:AW4"/>
    <mergeCell ref="AR5:AS5"/>
    <mergeCell ref="AT5:AU5"/>
    <mergeCell ref="AV5:AW5"/>
    <mergeCell ref="R4:W4"/>
    <mergeCell ref="AL4:AQ4"/>
    <mergeCell ref="AL5:AM5"/>
    <mergeCell ref="AE5:AF5"/>
    <mergeCell ref="A11:A13"/>
    <mergeCell ref="A4:A6"/>
    <mergeCell ref="B4:B6"/>
    <mergeCell ref="K4:P4"/>
    <mergeCell ref="D5:E5"/>
    <mergeCell ref="F5:G5"/>
    <mergeCell ref="H5:I5"/>
    <mergeCell ref="A7:A8"/>
    <mergeCell ref="D4:I4"/>
    <mergeCell ref="K5:L5"/>
    <mergeCell ref="M5:N5"/>
    <mergeCell ref="A9:A10"/>
    <mergeCell ref="BJ5:BK5"/>
    <mergeCell ref="BL5:BM5"/>
    <mergeCell ref="BN5:BO5"/>
    <mergeCell ref="BD4:BI4"/>
    <mergeCell ref="A3:AW3"/>
    <mergeCell ref="X4:AC4"/>
    <mergeCell ref="X5:Y5"/>
    <mergeCell ref="Z5:AA5"/>
    <mergeCell ref="AB5:AC5"/>
    <mergeCell ref="AN5:AO5"/>
    <mergeCell ref="AE4:AJ4"/>
    <mergeCell ref="AP5:AQ5"/>
    <mergeCell ref="O5:P5"/>
    <mergeCell ref="R5:S5"/>
    <mergeCell ref="T5:U5"/>
    <mergeCell ref="V5:W5"/>
  </mergeCells>
  <printOptions horizontalCentered="1"/>
  <pageMargins left="0.4" right="0.4" top="0.75" bottom="0.75" header="0.3" footer="0.3"/>
  <pageSetup paperSize="17"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J53"/>
  <sheetViews>
    <sheetView topLeftCell="A30" zoomScaleNormal="100" zoomScaleSheetLayoutView="100" workbookViewId="0"/>
  </sheetViews>
  <sheetFormatPr defaultColWidth="17.5546875" defaultRowHeight="14.4" x14ac:dyDescent="0.3"/>
  <cols>
    <col min="1" max="1" width="1.5546875" customWidth="1"/>
    <col min="2" max="2" width="26.88671875" customWidth="1"/>
    <col min="3" max="3" width="15.109375" customWidth="1"/>
    <col min="4" max="4" width="12" customWidth="1"/>
    <col min="5" max="6" width="22" customWidth="1"/>
    <col min="7" max="7" width="18" customWidth="1"/>
    <col min="8" max="8" width="16.5546875" customWidth="1"/>
    <col min="10" max="10" width="19" customWidth="1"/>
  </cols>
  <sheetData>
    <row r="1" spans="2:10" ht="15" thickBot="1" x14ac:dyDescent="0.35"/>
    <row r="2" spans="2:10" ht="18" x14ac:dyDescent="0.3">
      <c r="B2" s="250" t="s">
        <v>127</v>
      </c>
      <c r="C2" s="251"/>
      <c r="D2" s="251"/>
      <c r="E2" s="251"/>
      <c r="F2" s="251"/>
      <c r="G2" s="252"/>
    </row>
    <row r="3" spans="2:10" ht="15" thickBot="1" x14ac:dyDescent="0.35">
      <c r="B3" s="127" t="s">
        <v>25</v>
      </c>
      <c r="C3" s="128" t="s">
        <v>26</v>
      </c>
      <c r="D3" s="128" t="s">
        <v>27</v>
      </c>
      <c r="E3" s="128" t="s">
        <v>28</v>
      </c>
      <c r="F3" s="128" t="s">
        <v>29</v>
      </c>
      <c r="G3" s="129" t="s">
        <v>30</v>
      </c>
    </row>
    <row r="4" spans="2:10" x14ac:dyDescent="0.3">
      <c r="B4" s="126" t="s">
        <v>132</v>
      </c>
      <c r="C4" s="116"/>
      <c r="D4" s="116"/>
      <c r="E4" s="116"/>
      <c r="F4" s="116"/>
      <c r="G4" s="119"/>
    </row>
    <row r="5" spans="2:10" ht="28.8" x14ac:dyDescent="0.3">
      <c r="B5" s="109" t="s">
        <v>129</v>
      </c>
      <c r="C5" s="105" t="s">
        <v>54</v>
      </c>
      <c r="D5" s="104" t="s">
        <v>31</v>
      </c>
      <c r="E5" s="105" t="s">
        <v>32</v>
      </c>
      <c r="F5" s="105" t="s">
        <v>62</v>
      </c>
      <c r="G5" s="110" t="s">
        <v>46</v>
      </c>
    </row>
    <row r="6" spans="2:10" s="103" customFormat="1" ht="57.6" x14ac:dyDescent="0.3">
      <c r="B6" s="109" t="s">
        <v>130</v>
      </c>
      <c r="C6" s="105" t="s">
        <v>54</v>
      </c>
      <c r="D6" s="104" t="s">
        <v>31</v>
      </c>
      <c r="E6" s="105" t="s">
        <v>78</v>
      </c>
      <c r="F6" s="105" t="s">
        <v>79</v>
      </c>
      <c r="G6" s="110" t="s">
        <v>142</v>
      </c>
    </row>
    <row r="7" spans="2:10" s="103" customFormat="1" ht="29.1" customHeight="1" x14ac:dyDescent="0.3">
      <c r="B7" s="109" t="s">
        <v>131</v>
      </c>
      <c r="C7" s="105" t="s">
        <v>54</v>
      </c>
      <c r="D7" s="104" t="s">
        <v>31</v>
      </c>
      <c r="E7" s="105" t="s">
        <v>84</v>
      </c>
      <c r="F7" s="105" t="s">
        <v>85</v>
      </c>
      <c r="G7" s="110" t="s">
        <v>114</v>
      </c>
    </row>
    <row r="8" spans="2:10" s="187" customFormat="1" ht="29.1" customHeight="1" x14ac:dyDescent="0.3">
      <c r="B8" s="109" t="s">
        <v>150</v>
      </c>
      <c r="C8" s="105" t="s">
        <v>151</v>
      </c>
      <c r="D8" s="104" t="s">
        <v>40</v>
      </c>
      <c r="E8" s="105" t="s">
        <v>154</v>
      </c>
      <c r="F8" s="105" t="s">
        <v>152</v>
      </c>
      <c r="G8" s="110" t="s">
        <v>153</v>
      </c>
    </row>
    <row r="9" spans="2:10" s="187" customFormat="1" ht="29.1" customHeight="1" x14ac:dyDescent="0.3">
      <c r="B9" s="195" t="s">
        <v>103</v>
      </c>
      <c r="C9" s="105" t="s">
        <v>155</v>
      </c>
      <c r="D9" s="104" t="s">
        <v>40</v>
      </c>
      <c r="E9" s="105" t="s">
        <v>154</v>
      </c>
      <c r="F9" s="105" t="s">
        <v>157</v>
      </c>
      <c r="G9" s="110" t="s">
        <v>156</v>
      </c>
    </row>
    <row r="10" spans="2:10" x14ac:dyDescent="0.3">
      <c r="B10" s="120" t="s">
        <v>115</v>
      </c>
      <c r="C10" s="117"/>
      <c r="D10" s="118"/>
      <c r="E10" s="117"/>
      <c r="F10" s="117"/>
      <c r="G10" s="121"/>
      <c r="J10" s="187"/>
    </row>
    <row r="11" spans="2:10" ht="43.2" x14ac:dyDescent="0.3">
      <c r="B11" s="109" t="s">
        <v>71</v>
      </c>
      <c r="C11" s="105" t="s">
        <v>39</v>
      </c>
      <c r="D11" s="106" t="s">
        <v>40</v>
      </c>
      <c r="E11" s="105" t="s">
        <v>41</v>
      </c>
      <c r="F11" s="105" t="s">
        <v>42</v>
      </c>
      <c r="G11" s="110" t="s">
        <v>43</v>
      </c>
    </row>
    <row r="12" spans="2:10" ht="43.2" x14ac:dyDescent="0.3">
      <c r="B12" s="109" t="s">
        <v>139</v>
      </c>
      <c r="C12" s="105" t="s">
        <v>55</v>
      </c>
      <c r="D12" s="104" t="s">
        <v>40</v>
      </c>
      <c r="E12" s="105" t="s">
        <v>44</v>
      </c>
      <c r="F12" s="105" t="s">
        <v>45</v>
      </c>
      <c r="G12" s="110" t="s">
        <v>92</v>
      </c>
    </row>
    <row r="13" spans="2:10" ht="72" x14ac:dyDescent="0.3">
      <c r="B13" s="109" t="s">
        <v>89</v>
      </c>
      <c r="C13" s="105" t="s">
        <v>49</v>
      </c>
      <c r="D13" s="104" t="s">
        <v>40</v>
      </c>
      <c r="E13" s="105" t="s">
        <v>57</v>
      </c>
      <c r="F13" s="105" t="s">
        <v>90</v>
      </c>
      <c r="G13" s="110" t="s">
        <v>91</v>
      </c>
    </row>
    <row r="14" spans="2:10" s="103" customFormat="1" ht="43.2" x14ac:dyDescent="0.3">
      <c r="B14" s="135" t="s">
        <v>51</v>
      </c>
      <c r="C14" s="136" t="s">
        <v>52</v>
      </c>
      <c r="D14" s="137" t="s">
        <v>40</v>
      </c>
      <c r="E14" s="136" t="s">
        <v>53</v>
      </c>
      <c r="F14" s="136" t="s">
        <v>63</v>
      </c>
      <c r="G14" s="138" t="s">
        <v>50</v>
      </c>
    </row>
    <row r="15" spans="2:10" s="103" customFormat="1" ht="29.25" customHeight="1" x14ac:dyDescent="0.3">
      <c r="B15" s="135" t="s">
        <v>87</v>
      </c>
      <c r="C15" s="136" t="s">
        <v>39</v>
      </c>
      <c r="D15" s="137" t="s">
        <v>31</v>
      </c>
      <c r="E15" s="136" t="s">
        <v>72</v>
      </c>
      <c r="F15" s="136" t="s">
        <v>68</v>
      </c>
      <c r="G15" s="138" t="s">
        <v>86</v>
      </c>
    </row>
    <row r="16" spans="2:10" s="103" customFormat="1" ht="30.75" customHeight="1" x14ac:dyDescent="0.3">
      <c r="B16" s="135" t="s">
        <v>69</v>
      </c>
      <c r="C16" s="136" t="s">
        <v>67</v>
      </c>
      <c r="D16" s="137" t="s">
        <v>31</v>
      </c>
      <c r="E16" s="136" t="s">
        <v>73</v>
      </c>
      <c r="F16" s="136" t="s">
        <v>88</v>
      </c>
      <c r="G16" s="138" t="s">
        <v>86</v>
      </c>
    </row>
    <row r="17" spans="2:10" ht="43.2" x14ac:dyDescent="0.3">
      <c r="B17" s="111" t="s">
        <v>122</v>
      </c>
      <c r="C17" s="108" t="s">
        <v>47</v>
      </c>
      <c r="D17" s="107" t="s">
        <v>31</v>
      </c>
      <c r="E17" s="108" t="s">
        <v>48</v>
      </c>
      <c r="F17" s="108" t="s">
        <v>64</v>
      </c>
      <c r="G17" s="112" t="s">
        <v>66</v>
      </c>
    </row>
    <row r="18" spans="2:10" s="103" customFormat="1" ht="28.8" x14ac:dyDescent="0.3">
      <c r="B18" s="111" t="s">
        <v>74</v>
      </c>
      <c r="C18" s="108" t="s">
        <v>137</v>
      </c>
      <c r="D18" s="107" t="s">
        <v>31</v>
      </c>
      <c r="E18" s="108" t="s">
        <v>75</v>
      </c>
      <c r="F18" s="108" t="s">
        <v>76</v>
      </c>
      <c r="G18" s="112" t="s">
        <v>77</v>
      </c>
    </row>
    <row r="19" spans="2:10" x14ac:dyDescent="0.3">
      <c r="B19" s="122" t="s">
        <v>133</v>
      </c>
      <c r="C19" s="123"/>
      <c r="D19" s="124"/>
      <c r="E19" s="123"/>
      <c r="F19" s="123"/>
      <c r="G19" s="125"/>
    </row>
    <row r="20" spans="2:10" ht="28.8" x14ac:dyDescent="0.3">
      <c r="B20" s="109" t="s">
        <v>126</v>
      </c>
      <c r="C20" s="105" t="s">
        <v>34</v>
      </c>
      <c r="D20" s="104" t="s">
        <v>31</v>
      </c>
      <c r="E20" s="105" t="s">
        <v>35</v>
      </c>
      <c r="F20" s="105" t="s">
        <v>65</v>
      </c>
      <c r="G20" s="110" t="s">
        <v>50</v>
      </c>
    </row>
    <row r="21" spans="2:10" ht="29.4" thickBot="1" x14ac:dyDescent="0.35">
      <c r="B21" s="113" t="s">
        <v>36</v>
      </c>
      <c r="C21" s="114" t="s">
        <v>37</v>
      </c>
      <c r="D21" s="115" t="s">
        <v>31</v>
      </c>
      <c r="E21" s="114" t="s">
        <v>38</v>
      </c>
      <c r="F21" s="114" t="s">
        <v>33</v>
      </c>
      <c r="G21" s="139" t="s">
        <v>50</v>
      </c>
    </row>
    <row r="23" spans="2:10" ht="55.65" customHeight="1" x14ac:dyDescent="0.3">
      <c r="B23" s="253" t="s">
        <v>70</v>
      </c>
      <c r="C23" s="253"/>
      <c r="D23" s="253"/>
      <c r="E23" s="253"/>
      <c r="F23" s="253"/>
      <c r="G23" s="253"/>
    </row>
    <row r="24" spans="2:10" x14ac:dyDescent="0.3">
      <c r="B24" s="142"/>
      <c r="C24" s="143"/>
      <c r="D24" s="143"/>
      <c r="E24" s="143"/>
      <c r="F24" s="143"/>
      <c r="G24" s="143"/>
    </row>
    <row r="25" spans="2:10" ht="30.75" customHeight="1" x14ac:dyDescent="0.3">
      <c r="B25" s="253" t="s">
        <v>58</v>
      </c>
      <c r="C25" s="253"/>
      <c r="D25" s="253"/>
      <c r="E25" s="253"/>
      <c r="F25" s="253"/>
      <c r="G25" s="253"/>
    </row>
    <row r="26" spans="2:10" x14ac:dyDescent="0.3">
      <c r="B26" s="140"/>
    </row>
    <row r="27" spans="2:10" x14ac:dyDescent="0.3">
      <c r="B27" s="141" t="s">
        <v>59</v>
      </c>
    </row>
    <row r="28" spans="2:10" s="103" customFormat="1" x14ac:dyDescent="0.3">
      <c r="B28" s="253" t="s">
        <v>112</v>
      </c>
      <c r="C28" s="253"/>
      <c r="D28" s="253"/>
      <c r="E28" s="253"/>
      <c r="F28" s="253"/>
      <c r="G28" s="253"/>
    </row>
    <row r="29" spans="2:10" s="187" customFormat="1" ht="15" thickBot="1" x14ac:dyDescent="0.35">
      <c r="B29" s="192"/>
      <c r="C29" s="192"/>
      <c r="D29" s="192"/>
      <c r="E29" s="192"/>
      <c r="F29" s="192"/>
      <c r="G29" s="192"/>
    </row>
    <row r="30" spans="2:10" ht="30.75" customHeight="1" x14ac:dyDescent="0.3">
      <c r="B30" s="203" t="s">
        <v>94</v>
      </c>
      <c r="C30" s="204" t="s">
        <v>26</v>
      </c>
      <c r="D30" s="204" t="s">
        <v>113</v>
      </c>
      <c r="E30" s="205" t="s">
        <v>95</v>
      </c>
      <c r="F30" s="205" t="s">
        <v>4</v>
      </c>
      <c r="G30" s="205" t="s">
        <v>5</v>
      </c>
      <c r="H30" s="205" t="s">
        <v>97</v>
      </c>
      <c r="I30" s="205" t="s">
        <v>98</v>
      </c>
      <c r="J30" s="206" t="s">
        <v>96</v>
      </c>
    </row>
    <row r="31" spans="2:10" ht="15" customHeight="1" x14ac:dyDescent="0.3">
      <c r="B31" s="195" t="s">
        <v>136</v>
      </c>
      <c r="C31" s="197" t="s">
        <v>132</v>
      </c>
      <c r="D31" s="197" t="s">
        <v>40</v>
      </c>
      <c r="E31" s="199" t="s">
        <v>99</v>
      </c>
      <c r="F31" s="212">
        <v>52</v>
      </c>
      <c r="G31" s="212">
        <v>208</v>
      </c>
      <c r="H31" s="196" t="s">
        <v>100</v>
      </c>
      <c r="I31" s="199" t="s">
        <v>101</v>
      </c>
      <c r="J31" s="216">
        <v>45169</v>
      </c>
    </row>
    <row r="32" spans="2:10" s="103" customFormat="1" ht="15" customHeight="1" x14ac:dyDescent="0.3">
      <c r="B32" s="195" t="s">
        <v>102</v>
      </c>
      <c r="C32" s="197" t="s">
        <v>132</v>
      </c>
      <c r="D32" s="197" t="s">
        <v>40</v>
      </c>
      <c r="E32" s="199" t="s">
        <v>99</v>
      </c>
      <c r="F32" s="212">
        <v>39</v>
      </c>
      <c r="G32" s="212">
        <v>156</v>
      </c>
      <c r="H32" s="196" t="s">
        <v>100</v>
      </c>
      <c r="I32" s="199" t="s">
        <v>101</v>
      </c>
      <c r="J32" s="216">
        <v>44784</v>
      </c>
    </row>
    <row r="33" spans="2:10" ht="15" customHeight="1" x14ac:dyDescent="0.3">
      <c r="B33" s="195" t="s">
        <v>103</v>
      </c>
      <c r="C33" s="197" t="s">
        <v>132</v>
      </c>
      <c r="D33" s="197" t="s">
        <v>40</v>
      </c>
      <c r="E33" s="199" t="s">
        <v>99</v>
      </c>
      <c r="F33" s="212">
        <v>36</v>
      </c>
      <c r="G33" s="212">
        <v>144</v>
      </c>
      <c r="H33" s="196" t="s">
        <v>100</v>
      </c>
      <c r="I33" s="199" t="s">
        <v>101</v>
      </c>
      <c r="J33" s="216">
        <v>44937</v>
      </c>
    </row>
    <row r="34" spans="2:10" s="103" customFormat="1" ht="15" customHeight="1" x14ac:dyDescent="0.3">
      <c r="B34" s="195" t="s">
        <v>104</v>
      </c>
      <c r="C34" s="197" t="s">
        <v>132</v>
      </c>
      <c r="D34" s="197" t="s">
        <v>40</v>
      </c>
      <c r="E34" s="199" t="s">
        <v>99</v>
      </c>
      <c r="F34" s="212">
        <v>12.5</v>
      </c>
      <c r="G34" s="212">
        <v>50</v>
      </c>
      <c r="H34" s="196" t="s">
        <v>100</v>
      </c>
      <c r="I34" s="199" t="s">
        <v>101</v>
      </c>
      <c r="J34" s="216">
        <v>44834</v>
      </c>
    </row>
    <row r="35" spans="2:10" s="187" customFormat="1" ht="15" customHeight="1" x14ac:dyDescent="0.3">
      <c r="B35" s="195" t="s">
        <v>146</v>
      </c>
      <c r="C35" s="197" t="s">
        <v>132</v>
      </c>
      <c r="D35" s="197" t="s">
        <v>40</v>
      </c>
      <c r="E35" s="199" t="s">
        <v>99</v>
      </c>
      <c r="F35" s="212">
        <v>185</v>
      </c>
      <c r="G35" s="212">
        <v>565</v>
      </c>
      <c r="H35" s="196" t="s">
        <v>100</v>
      </c>
      <c r="I35" s="199" t="s">
        <v>101</v>
      </c>
      <c r="J35" s="217">
        <v>2022</v>
      </c>
    </row>
    <row r="36" spans="2:10" s="187" customFormat="1" ht="15" customHeight="1" x14ac:dyDescent="0.3">
      <c r="B36" s="195" t="s">
        <v>144</v>
      </c>
      <c r="C36" s="197" t="s">
        <v>132</v>
      </c>
      <c r="D36" s="197" t="s">
        <v>40</v>
      </c>
      <c r="E36" s="199" t="s">
        <v>99</v>
      </c>
      <c r="F36" s="212">
        <v>60</v>
      </c>
      <c r="G36" s="212">
        <v>240</v>
      </c>
      <c r="H36" s="196" t="s">
        <v>100</v>
      </c>
      <c r="I36" s="199" t="s">
        <v>101</v>
      </c>
      <c r="J36" s="218">
        <v>45138</v>
      </c>
    </row>
    <row r="37" spans="2:10" s="187" customFormat="1" ht="15" customHeight="1" x14ac:dyDescent="0.3">
      <c r="B37" s="195" t="s">
        <v>140</v>
      </c>
      <c r="C37" s="197" t="s">
        <v>132</v>
      </c>
      <c r="D37" s="197" t="s">
        <v>40</v>
      </c>
      <c r="E37" s="199" t="s">
        <v>99</v>
      </c>
      <c r="F37" s="212">
        <v>120</v>
      </c>
      <c r="G37" s="212">
        <v>480</v>
      </c>
      <c r="H37" s="196" t="s">
        <v>100</v>
      </c>
      <c r="I37" s="199" t="s">
        <v>101</v>
      </c>
      <c r="J37" s="219">
        <v>2023</v>
      </c>
    </row>
    <row r="38" spans="2:10" s="187" customFormat="1" ht="15" customHeight="1" x14ac:dyDescent="0.3">
      <c r="B38" s="195" t="s">
        <v>147</v>
      </c>
      <c r="C38" s="197" t="s">
        <v>132</v>
      </c>
      <c r="D38" s="197" t="s">
        <v>40</v>
      </c>
      <c r="E38" s="199" t="s">
        <v>99</v>
      </c>
      <c r="F38" s="212">
        <v>7</v>
      </c>
      <c r="G38" s="212">
        <v>35</v>
      </c>
      <c r="H38" s="196" t="s">
        <v>100</v>
      </c>
      <c r="I38" s="199" t="s">
        <v>101</v>
      </c>
      <c r="J38" s="219">
        <v>2023</v>
      </c>
    </row>
    <row r="39" spans="2:10" s="187" customFormat="1" ht="15" customHeight="1" x14ac:dyDescent="0.3">
      <c r="B39" s="195" t="s">
        <v>141</v>
      </c>
      <c r="C39" s="197" t="s">
        <v>132</v>
      </c>
      <c r="D39" s="197" t="s">
        <v>40</v>
      </c>
      <c r="E39" s="199" t="s">
        <v>99</v>
      </c>
      <c r="F39" s="212">
        <v>30</v>
      </c>
      <c r="G39" s="212">
        <v>240</v>
      </c>
      <c r="H39" s="196" t="s">
        <v>100</v>
      </c>
      <c r="I39" s="199" t="s">
        <v>101</v>
      </c>
      <c r="J39" s="218">
        <v>45229</v>
      </c>
    </row>
    <row r="40" spans="2:10" ht="15" customHeight="1" x14ac:dyDescent="0.3">
      <c r="B40" s="195"/>
      <c r="C40" s="197"/>
      <c r="D40" s="197"/>
      <c r="E40" s="207" t="s">
        <v>105</v>
      </c>
      <c r="F40" s="213">
        <f>SUM(F31:F39)</f>
        <v>541.5</v>
      </c>
      <c r="G40" s="213">
        <f>SUM(G31:G39)</f>
        <v>2118</v>
      </c>
      <c r="H40" s="196"/>
      <c r="I40" s="199"/>
      <c r="J40" s="220"/>
    </row>
    <row r="41" spans="2:10" ht="15" customHeight="1" x14ac:dyDescent="0.3">
      <c r="B41" s="195"/>
      <c r="C41" s="197"/>
      <c r="D41" s="197"/>
      <c r="E41" s="199"/>
      <c r="F41" s="199"/>
      <c r="G41" s="199"/>
      <c r="H41" s="196"/>
      <c r="I41" s="199"/>
      <c r="J41" s="220"/>
    </row>
    <row r="42" spans="2:10" ht="15" customHeight="1" x14ac:dyDescent="0.3">
      <c r="B42" s="195" t="s">
        <v>106</v>
      </c>
      <c r="C42" s="197" t="s">
        <v>107</v>
      </c>
      <c r="D42" s="197" t="s">
        <v>40</v>
      </c>
      <c r="E42" s="199" t="s">
        <v>99</v>
      </c>
      <c r="F42" s="212">
        <v>60</v>
      </c>
      <c r="G42" s="212">
        <v>240</v>
      </c>
      <c r="H42" s="196" t="s">
        <v>100</v>
      </c>
      <c r="I42" s="199" t="s">
        <v>101</v>
      </c>
      <c r="J42" s="216">
        <v>45230</v>
      </c>
    </row>
    <row r="43" spans="2:10" ht="15" customHeight="1" x14ac:dyDescent="0.3">
      <c r="B43" s="195" t="s">
        <v>108</v>
      </c>
      <c r="C43" s="197" t="s">
        <v>107</v>
      </c>
      <c r="D43" s="197" t="s">
        <v>40</v>
      </c>
      <c r="E43" s="199" t="s">
        <v>99</v>
      </c>
      <c r="F43" s="212">
        <v>15</v>
      </c>
      <c r="G43" s="212">
        <v>60</v>
      </c>
      <c r="H43" s="196" t="s">
        <v>100</v>
      </c>
      <c r="I43" s="199" t="s">
        <v>101</v>
      </c>
      <c r="J43" s="216">
        <v>45046</v>
      </c>
    </row>
    <row r="44" spans="2:10" s="187" customFormat="1" ht="15" customHeight="1" x14ac:dyDescent="0.3">
      <c r="B44" s="195" t="s">
        <v>149</v>
      </c>
      <c r="C44" s="197" t="s">
        <v>107</v>
      </c>
      <c r="D44" s="197" t="s">
        <v>40</v>
      </c>
      <c r="E44" s="199" t="s">
        <v>99</v>
      </c>
      <c r="F44" s="212">
        <v>40</v>
      </c>
      <c r="G44" s="212">
        <v>160</v>
      </c>
      <c r="H44" s="196" t="s">
        <v>100</v>
      </c>
      <c r="I44" s="199" t="s">
        <v>101</v>
      </c>
      <c r="J44" s="219">
        <v>2023</v>
      </c>
    </row>
    <row r="45" spans="2:10" ht="15" customHeight="1" x14ac:dyDescent="0.3">
      <c r="B45" s="195" t="s">
        <v>148</v>
      </c>
      <c r="C45" s="197" t="s">
        <v>107</v>
      </c>
      <c r="D45" s="197" t="s">
        <v>40</v>
      </c>
      <c r="E45" s="199" t="s">
        <v>99</v>
      </c>
      <c r="F45" s="212">
        <v>40</v>
      </c>
      <c r="G45" s="212">
        <v>160</v>
      </c>
      <c r="H45" s="196" t="s">
        <v>100</v>
      </c>
      <c r="I45" s="199" t="s">
        <v>101</v>
      </c>
      <c r="J45" s="219">
        <v>2023</v>
      </c>
    </row>
    <row r="46" spans="2:10" ht="15" customHeight="1" x14ac:dyDescent="0.3">
      <c r="B46" s="195"/>
      <c r="C46" s="197"/>
      <c r="D46" s="197"/>
      <c r="E46" s="207" t="s">
        <v>105</v>
      </c>
      <c r="F46" s="211">
        <f>SUM(F42:F45)</f>
        <v>155</v>
      </c>
      <c r="G46" s="211">
        <f>SUM(G42:G45)</f>
        <v>620</v>
      </c>
      <c r="H46" s="196"/>
      <c r="I46" s="199"/>
      <c r="J46" s="220"/>
    </row>
    <row r="47" spans="2:10" ht="15" customHeight="1" x14ac:dyDescent="0.3">
      <c r="B47" s="195"/>
      <c r="C47" s="197"/>
      <c r="D47" s="197"/>
      <c r="E47" s="199"/>
      <c r="F47" s="199"/>
      <c r="G47" s="199"/>
      <c r="H47" s="196"/>
      <c r="I47" s="199"/>
      <c r="J47" s="220"/>
    </row>
    <row r="48" spans="2:10" ht="15" customHeight="1" x14ac:dyDescent="0.3">
      <c r="B48" s="195" t="s">
        <v>109</v>
      </c>
      <c r="C48" s="197" t="s">
        <v>138</v>
      </c>
      <c r="D48" s="197" t="s">
        <v>40</v>
      </c>
      <c r="E48" s="199" t="s">
        <v>99</v>
      </c>
      <c r="F48" s="212">
        <v>30</v>
      </c>
      <c r="G48" s="212">
        <v>120</v>
      </c>
      <c r="H48" s="196" t="s">
        <v>100</v>
      </c>
      <c r="I48" s="199" t="s">
        <v>101</v>
      </c>
      <c r="J48" s="216">
        <v>44895</v>
      </c>
    </row>
    <row r="49" spans="2:10" ht="15" customHeight="1" x14ac:dyDescent="0.3">
      <c r="B49" s="195" t="s">
        <v>110</v>
      </c>
      <c r="C49" s="197" t="s">
        <v>138</v>
      </c>
      <c r="D49" s="197" t="s">
        <v>40</v>
      </c>
      <c r="E49" s="199" t="s">
        <v>99</v>
      </c>
      <c r="F49" s="212">
        <v>30</v>
      </c>
      <c r="G49" s="212">
        <v>120</v>
      </c>
      <c r="H49" s="196" t="s">
        <v>100</v>
      </c>
      <c r="I49" s="199" t="s">
        <v>101</v>
      </c>
      <c r="J49" s="216">
        <v>44926</v>
      </c>
    </row>
    <row r="50" spans="2:10" ht="15" customHeight="1" x14ac:dyDescent="0.3">
      <c r="B50" s="195"/>
      <c r="C50" s="197"/>
      <c r="D50" s="197"/>
      <c r="E50" s="207" t="s">
        <v>105</v>
      </c>
      <c r="F50" s="211">
        <f>SUM(F48:F49)</f>
        <v>60</v>
      </c>
      <c r="G50" s="211">
        <f>SUM(G48:G49)</f>
        <v>240</v>
      </c>
      <c r="H50" s="196"/>
      <c r="I50" s="199"/>
      <c r="J50" s="201"/>
    </row>
    <row r="51" spans="2:10" ht="15" thickBot="1" x14ac:dyDescent="0.35">
      <c r="B51" s="193"/>
      <c r="C51" s="198"/>
      <c r="D51" s="198"/>
      <c r="E51" s="208" t="s">
        <v>111</v>
      </c>
      <c r="F51" s="214">
        <f>F40+F46+F50</f>
        <v>756.5</v>
      </c>
      <c r="G51" s="214">
        <f>G40+G46+G50</f>
        <v>2978</v>
      </c>
      <c r="H51" s="194"/>
      <c r="I51" s="200"/>
      <c r="J51" s="202"/>
    </row>
    <row r="53" spans="2:10" x14ac:dyDescent="0.3">
      <c r="B53" s="170" t="s">
        <v>145</v>
      </c>
    </row>
  </sheetData>
  <mergeCells count="4">
    <mergeCell ref="B2:G2"/>
    <mergeCell ref="B23:G23"/>
    <mergeCell ref="B25:G25"/>
    <mergeCell ref="B28:G28"/>
  </mergeCells>
  <printOptions horizontalCentered="1"/>
  <pageMargins left="0.6" right="0.6" top="0.75" bottom="0.5" header="0.3" footer="0.3"/>
  <pageSetup scale="7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0EFC7D649105419D514C7461879083" ma:contentTypeVersion="36" ma:contentTypeDescription="Create a new document." ma:contentTypeScope="" ma:versionID="3c0889f5edacf83a2c5a0d02a9012913">
  <xsd:schema xmlns:xsd="http://www.w3.org/2001/XMLSchema" xmlns:xs="http://www.w3.org/2001/XMLSchema" xmlns:p="http://schemas.microsoft.com/office/2006/metadata/properties" xmlns:ns1="http://schemas.microsoft.com/sharepoint/v3" xmlns:ns2="f5822c99-9961-48ca-933e-5d90a4aa8158" xmlns:ns3="d308fceb-9ca2-4f99-a260-64602f61e6f4" targetNamespace="http://schemas.microsoft.com/office/2006/metadata/properties" ma:root="true" ma:fieldsID="ae100f0a685c3b1a7395b9108ece4adc" ns1:_="" ns2:_="" ns3:_="">
    <xsd:import namespace="http://schemas.microsoft.com/sharepoint/v3"/>
    <xsd:import namespace="f5822c99-9961-48ca-933e-5d90a4aa8158"/>
    <xsd:import namespace="d308fceb-9ca2-4f99-a260-64602f61e6f4"/>
    <xsd:element name="properties">
      <xsd:complexType>
        <xsd:sequence>
          <xsd:element name="documentManagement">
            <xsd:complexType>
              <xsd:all>
                <xsd:element ref="ns1:PublishingStartDate" minOccurs="0"/>
                <xsd:element ref="ns1:PublishingExpirationDate" minOccurs="0"/>
                <xsd:element ref="ns2:Confidential_x0020_Classification" minOccurs="0"/>
                <xsd:element ref="ns2:Data_x0020_Retention_x0020_Classification" minOccurs="0"/>
                <xsd:element ref="ns2:Workspaces_ID" minOccurs="0"/>
                <xsd:element ref="ns3:Reporting_x0020_Area" minOccurs="0"/>
                <xsd:element ref="ns3:Notes0" minOccurs="0"/>
                <xsd:element ref="ns3:ChartList"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822c99-9961-48ca-933e-5d90a4aa8158" elementFormDefault="qualified">
    <xsd:import namespace="http://schemas.microsoft.com/office/2006/documentManagement/types"/>
    <xsd:import namespace="http://schemas.microsoft.com/office/infopath/2007/PartnerControls"/>
    <xsd:element name="Confidential_x0020_Classification" ma:index="10" nillable="true" ma:displayName="Information Classification" ma:description="Information Classification (per Information Resource Master Policy 01-04-00)" ma:format="Dropdown" ma:internalName="Confidential_x0020_Classification" ma:readOnly="false">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11" nillable="true" ma:displayName="Data Retention Classification" ma:description="Data Retention Classification (per Information Resource Master Policy 01-07-00)" ma:format="Dropdown" ma:internalName="Data_x0020_Retention_x0020_Classification" ma:readOnly="false">
      <xsd:simpleType>
        <xsd:restriction base="dms:Choice">
          <xsd:enumeration value="Official Record"/>
          <xsd:enumeration value="Non-Record"/>
        </xsd:restriction>
      </xsd:simpleType>
    </xsd:element>
    <xsd:element name="Workspaces_ID" ma:index="12" nillable="true" ma:displayName="Workspaces_ID" ma:internalName="Workspaces_ID" ma:readOnly="false">
      <xsd:simpleType>
        <xsd:restriction base="dms:Text">
          <xsd:maxLength value="255"/>
        </xsd:restriction>
      </xsd:simpleType>
    </xsd:element>
    <xsd:element name="TaxCatchAll" ma:index="20" nillable="true" ma:displayName="Taxonomy Catch All Column" ma:hidden="true" ma:list="{47eccd1a-df23-4c73-bb03-f5981d979894}" ma:internalName="TaxCatchAll" ma:showField="CatchAllData" ma:web="f5822c99-9961-48ca-933e-5d90a4aa81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08fceb-9ca2-4f99-a260-64602f61e6f4" elementFormDefault="qualified">
    <xsd:import namespace="http://schemas.microsoft.com/office/2006/documentManagement/types"/>
    <xsd:import namespace="http://schemas.microsoft.com/office/infopath/2007/PartnerControls"/>
    <xsd:element name="Reporting_x0020_Area" ma:index="13" nillable="true" ma:displayName="Reporting Area" ma:default="." ma:description="Reporting Area" ma:format="Dropdown" ma:internalName="Reporting_x0020_Area" ma:readOnly="false">
      <xsd:simpleType>
        <xsd:restriction base="dms:Choice">
          <xsd:enumeration value="."/>
          <xsd:enumeration value="00 References"/>
          <xsd:enumeration value="01 Service Reliability"/>
          <xsd:enumeration value="02 Power Supply and Generation"/>
          <xsd:enumeration value="03 Renewable Energy"/>
          <xsd:enumeration value="04 Customer Service"/>
          <xsd:enumeration value="05 Financial"/>
          <xsd:enumeration value="06 Safety"/>
          <xsd:enumeration value="07 Rates and Revenues"/>
          <xsd:enumeration value="08 Emerging Technologies"/>
        </xsd:restriction>
      </xsd:simpleType>
    </xsd:element>
    <xsd:element name="Notes0" ma:index="14" nillable="true" ma:displayName="Notes" ma:description="Short Note for the Document - Used for shortcut to Chart" ma:internalName="Notes0" ma:readOnly="false">
      <xsd:simpleType>
        <xsd:restriction base="dms:Text">
          <xsd:maxLength value="255"/>
        </xsd:restriction>
      </xsd:simpleType>
    </xsd:element>
    <xsd:element name="ChartList" ma:index="15" nillable="true" ma:displayName="Chart List" ma:description="List of Charts in the Word Document" ma:internalName="ChartList" ma:readOnly="false">
      <xsd:simpleType>
        <xsd:restriction base="dms:Note"/>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55cc815-6a27-4259-a1c5-43c2b30fea6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rtList xmlns="d308fceb-9ca2-4f99-a260-64602f61e6f4" xsi:nil="true"/>
    <PublishingStartDate xmlns="http://schemas.microsoft.com/sharepoint/v3" xsi:nil="true"/>
    <lcf76f155ced4ddcb4097134ff3c332f xmlns="d308fceb-9ca2-4f99-a260-64602f61e6f4">
      <Terms xmlns="http://schemas.microsoft.com/office/infopath/2007/PartnerControls"/>
    </lcf76f155ced4ddcb4097134ff3c332f>
    <TaxCatchAll xmlns="f5822c99-9961-48ca-933e-5d90a4aa8158" xsi:nil="true"/>
    <Data_x0020_Retention_x0020_Classification xmlns="f5822c99-9961-48ca-933e-5d90a4aa8158" xsi:nil="true"/>
    <Notes0 xmlns="d308fceb-9ca2-4f99-a260-64602f61e6f4" xsi:nil="true"/>
    <Workspaces_ID xmlns="f5822c99-9961-48ca-933e-5d90a4aa8158">1.9.742903</Workspaces_ID>
    <Confidential_x0020_Classification xmlns="f5822c99-9961-48ca-933e-5d90a4aa8158" xsi:nil="true"/>
    <PublishingExpirationDate xmlns="http://schemas.microsoft.com/sharepoint/v3" xsi:nil="true"/>
    <Reporting_x0020_Area xmlns="d308fceb-9ca2-4f99-a260-64602f61e6f4">08 Emerging Technologies</Reporting_x0020_Area>
  </documentManagement>
</p:properties>
</file>

<file path=customXml/itemProps1.xml><?xml version="1.0" encoding="utf-8"?>
<ds:datastoreItem xmlns:ds="http://schemas.openxmlformats.org/officeDocument/2006/customXml" ds:itemID="{9611D200-A978-4F63-AEB2-2EBF099E41F9}"/>
</file>

<file path=customXml/itemProps2.xml><?xml version="1.0" encoding="utf-8"?>
<ds:datastoreItem xmlns:ds="http://schemas.openxmlformats.org/officeDocument/2006/customXml" ds:itemID="{B880055D-2866-4CA3-AD1C-C58B6B3E235F}"/>
</file>

<file path=customXml/itemProps3.xml><?xml version="1.0" encoding="utf-8"?>
<ds:datastoreItem xmlns:ds="http://schemas.openxmlformats.org/officeDocument/2006/customXml" ds:itemID="{4A2E4D4D-F5F0-48BD-8BC8-5D0A003EB2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Consolidated Annual</vt:lpstr>
      <vt:lpstr>Energy Annual</vt:lpstr>
      <vt:lpstr>Storage Type</vt:lpstr>
      <vt:lpstr>Storage Projects</vt:lpstr>
      <vt:lpstr>'Consolidated Annual'!Print_Area</vt:lpstr>
      <vt:lpstr>'Storage Projects'!Print_Area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2023-08-10T20:56:59Z</dcterms:created>
  <dcterms:modified xsi:type="dcterms:W3CDTF">2023-08-10T20:57:41Z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0x010100470EFC7D649105419D514C7461879083</vt:lpwstr>
  </property>
  <property fmtid="{D5CDD505-2E9C-101B-9397-08002B2CF9AE}" pid="4" name="_dlc_DocIdItemGuid">
    <vt:lpwstr>38a0658a-dc03-45cb-a7f8-b5145fbb792d</vt:lpwstr>
  </property>
  <property fmtid="{D5CDD505-2E9C-101B-9397-08002B2CF9AE}" pid="5" name="URL">
    <vt:lpwstr/>
  </property>
</Properties>
</file>