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updateLinks="never"/>
  <mc:AlternateContent xmlns:mc="http://schemas.openxmlformats.org/markup-compatibility/2006">
    <mc:Choice Requires="x15">
      <x15ac:absPath xmlns:x15ac="http://schemas.microsoft.com/office/spreadsheetml/2010/11/ac" url="\\EgnyteDrive\Ameresco Files\AEG\Clients\Hawaiian Electric Company\32024-40-00 2021 Integrated Grid Planning Support\IGP Bundling\2021-09-21 wo Reinstall\"/>
    </mc:Choice>
  </mc:AlternateContent>
  <xr:revisionPtr revIDLastSave="0" documentId="13_ncr:1_{A22950D2-DBED-470C-BEC2-7E343F0570B1}" xr6:coauthVersionLast="47" xr6:coauthVersionMax="47" xr10:uidLastSave="{00000000-0000-0000-0000-000000000000}"/>
  <bookViews>
    <workbookView xWindow="-120" yWindow="-120" windowWidth="29040" windowHeight="15840" xr2:uid="{53E2450D-8AC9-4723-AE4D-300FB7C34D9D}"/>
  </bookViews>
  <sheets>
    <sheet name="Summary" sheetId="1" r:id="rId1"/>
    <sheet name="End Use Summary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37" i="1" l="1"/>
  <c r="AG136" i="1"/>
  <c r="AG135" i="1"/>
  <c r="AG134" i="1"/>
  <c r="AG133" i="1"/>
  <c r="AG132" i="1"/>
  <c r="AG131" i="1"/>
  <c r="AG130" i="1"/>
  <c r="AG129" i="1"/>
  <c r="B147" i="1"/>
  <c r="C141" i="1"/>
  <c r="B134" i="1"/>
  <c r="C128" i="1"/>
  <c r="B37" i="1"/>
  <c r="B38" i="1"/>
  <c r="B39" i="1"/>
  <c r="B40" i="1"/>
  <c r="B41" i="1"/>
  <c r="B42" i="1"/>
  <c r="B43" i="1"/>
  <c r="B44" i="1"/>
  <c r="B45" i="1"/>
  <c r="B46" i="1"/>
  <c r="AE111" i="1"/>
  <c r="AA111" i="1"/>
  <c r="W111" i="1"/>
  <c r="S111" i="1"/>
  <c r="O111" i="1"/>
  <c r="K111" i="1"/>
  <c r="G111" i="1"/>
  <c r="C111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24" i="1"/>
  <c r="B123" i="1"/>
  <c r="B122" i="1"/>
  <c r="B121" i="1"/>
  <c r="B120" i="1"/>
  <c r="B119" i="1"/>
  <c r="B118" i="1"/>
  <c r="B117" i="1"/>
  <c r="B116" i="1"/>
  <c r="B115" i="1"/>
  <c r="B111" i="1"/>
  <c r="B110" i="1"/>
  <c r="B109" i="1"/>
  <c r="B108" i="1"/>
  <c r="B107" i="1"/>
  <c r="B106" i="1"/>
  <c r="B105" i="1"/>
  <c r="B104" i="1"/>
  <c r="B103" i="1"/>
  <c r="B102" i="1"/>
  <c r="B98" i="1"/>
  <c r="B97" i="1"/>
  <c r="B96" i="1"/>
  <c r="B95" i="1"/>
  <c r="B94" i="1"/>
  <c r="B93" i="1"/>
  <c r="B92" i="1"/>
  <c r="B91" i="1"/>
  <c r="B90" i="1"/>
  <c r="B89" i="1"/>
  <c r="B85" i="1"/>
  <c r="B84" i="1"/>
  <c r="B83" i="1"/>
  <c r="B82" i="1"/>
  <c r="B81" i="1"/>
  <c r="B80" i="1"/>
  <c r="B79" i="1"/>
  <c r="B78" i="1"/>
  <c r="B77" i="1"/>
  <c r="B76" i="1"/>
  <c r="B72" i="1"/>
  <c r="B71" i="1"/>
  <c r="B70" i="1"/>
  <c r="B69" i="1"/>
  <c r="B68" i="1"/>
  <c r="B67" i="1"/>
  <c r="B66" i="1"/>
  <c r="B65" i="1"/>
  <c r="B64" i="1"/>
  <c r="B63" i="1"/>
  <c r="B59" i="1"/>
  <c r="B58" i="1"/>
  <c r="B57" i="1"/>
  <c r="B148" i="1" s="1"/>
  <c r="B56" i="1"/>
  <c r="B55" i="1"/>
  <c r="B54" i="1"/>
  <c r="B132" i="1" s="1"/>
  <c r="B53" i="1"/>
  <c r="B144" i="1" s="1"/>
  <c r="B52" i="1"/>
  <c r="B143" i="1" s="1"/>
  <c r="B51" i="1"/>
  <c r="B50" i="1"/>
  <c r="B128" i="1" s="1"/>
  <c r="C115" i="1"/>
  <c r="C102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E64" i="1"/>
  <c r="AD64" i="1"/>
  <c r="AC64" i="1"/>
  <c r="AB64" i="1"/>
  <c r="AA64" i="1"/>
  <c r="Z64" i="1"/>
  <c r="Z72" i="1" s="1"/>
  <c r="Y64" i="1"/>
  <c r="X64" i="1"/>
  <c r="W64" i="1"/>
  <c r="V64" i="1"/>
  <c r="U64" i="1"/>
  <c r="T64" i="1"/>
  <c r="S64" i="1"/>
  <c r="R64" i="1"/>
  <c r="R72" i="1" s="1"/>
  <c r="Q64" i="1"/>
  <c r="P64" i="1"/>
  <c r="O64" i="1"/>
  <c r="N64" i="1"/>
  <c r="N72" i="1" s="1"/>
  <c r="M64" i="1"/>
  <c r="L64" i="1"/>
  <c r="K64" i="1"/>
  <c r="J64" i="1"/>
  <c r="J72" i="1" s="1"/>
  <c r="I64" i="1"/>
  <c r="H64" i="1"/>
  <c r="G64" i="1"/>
  <c r="F64" i="1"/>
  <c r="F72" i="1" s="1"/>
  <c r="E64" i="1"/>
  <c r="D64" i="1"/>
  <c r="C64" i="1"/>
  <c r="C63" i="1"/>
  <c r="E50" i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D50" i="1"/>
  <c r="C17" i="2"/>
  <c r="C16" i="2"/>
  <c r="C14" i="2"/>
  <c r="C15" i="2" s="1"/>
  <c r="C11" i="2"/>
  <c r="C10" i="2"/>
  <c r="C9" i="2"/>
  <c r="C8" i="2"/>
  <c r="C7" i="2"/>
  <c r="C89" i="1"/>
  <c r="C120" i="1" s="1"/>
  <c r="C76" i="1"/>
  <c r="AE45" i="1"/>
  <c r="AD45" i="1"/>
  <c r="AD136" i="1" s="1"/>
  <c r="AC45" i="1"/>
  <c r="AC136" i="1" s="1"/>
  <c r="AB45" i="1"/>
  <c r="AB136" i="1" s="1"/>
  <c r="AA45" i="1"/>
  <c r="Z45" i="1"/>
  <c r="Z136" i="1" s="1"/>
  <c r="Y45" i="1"/>
  <c r="Y136" i="1" s="1"/>
  <c r="X45" i="1"/>
  <c r="X136" i="1" s="1"/>
  <c r="W45" i="1"/>
  <c r="V45" i="1"/>
  <c r="V136" i="1" s="1"/>
  <c r="U45" i="1"/>
  <c r="U136" i="1" s="1"/>
  <c r="T45" i="1"/>
  <c r="T136" i="1" s="1"/>
  <c r="S45" i="1"/>
  <c r="R45" i="1"/>
  <c r="R136" i="1" s="1"/>
  <c r="Q45" i="1"/>
  <c r="Q136" i="1" s="1"/>
  <c r="P45" i="1"/>
  <c r="P136" i="1" s="1"/>
  <c r="O45" i="1"/>
  <c r="N45" i="1"/>
  <c r="N136" i="1" s="1"/>
  <c r="M45" i="1"/>
  <c r="M136" i="1" s="1"/>
  <c r="L45" i="1"/>
  <c r="L136" i="1" s="1"/>
  <c r="K45" i="1"/>
  <c r="J45" i="1"/>
  <c r="J136" i="1" s="1"/>
  <c r="I45" i="1"/>
  <c r="I136" i="1" s="1"/>
  <c r="H45" i="1"/>
  <c r="H136" i="1" s="1"/>
  <c r="G45" i="1"/>
  <c r="F45" i="1"/>
  <c r="F136" i="1" s="1"/>
  <c r="E45" i="1"/>
  <c r="E136" i="1" s="1"/>
  <c r="D45" i="1"/>
  <c r="D136" i="1" s="1"/>
  <c r="C45" i="1"/>
  <c r="AE44" i="1"/>
  <c r="AE135" i="1" s="1"/>
  <c r="AD44" i="1"/>
  <c r="AD135" i="1" s="1"/>
  <c r="AC44" i="1"/>
  <c r="AC135" i="1" s="1"/>
  <c r="AB44" i="1"/>
  <c r="AA44" i="1"/>
  <c r="AA135" i="1" s="1"/>
  <c r="Z44" i="1"/>
  <c r="Z135" i="1" s="1"/>
  <c r="Y44" i="1"/>
  <c r="Y135" i="1" s="1"/>
  <c r="X44" i="1"/>
  <c r="W44" i="1"/>
  <c r="W135" i="1" s="1"/>
  <c r="V44" i="1"/>
  <c r="V135" i="1" s="1"/>
  <c r="U44" i="1"/>
  <c r="U135" i="1" s="1"/>
  <c r="T44" i="1"/>
  <c r="S44" i="1"/>
  <c r="S135" i="1" s="1"/>
  <c r="R44" i="1"/>
  <c r="R135" i="1" s="1"/>
  <c r="Q44" i="1"/>
  <c r="Q135" i="1" s="1"/>
  <c r="P44" i="1"/>
  <c r="O44" i="1"/>
  <c r="O135" i="1" s="1"/>
  <c r="N44" i="1"/>
  <c r="N135" i="1" s="1"/>
  <c r="M44" i="1"/>
  <c r="M135" i="1" s="1"/>
  <c r="L44" i="1"/>
  <c r="K44" i="1"/>
  <c r="K135" i="1" s="1"/>
  <c r="J44" i="1"/>
  <c r="J135" i="1" s="1"/>
  <c r="I44" i="1"/>
  <c r="I135" i="1" s="1"/>
  <c r="H44" i="1"/>
  <c r="G44" i="1"/>
  <c r="G135" i="1" s="1"/>
  <c r="F44" i="1"/>
  <c r="F135" i="1" s="1"/>
  <c r="E44" i="1"/>
  <c r="E135" i="1" s="1"/>
  <c r="D44" i="1"/>
  <c r="C44" i="1"/>
  <c r="C135" i="1" s="1"/>
  <c r="AE43" i="1"/>
  <c r="AE134" i="1" s="1"/>
  <c r="AD43" i="1"/>
  <c r="AD134" i="1" s="1"/>
  <c r="AC43" i="1"/>
  <c r="AB43" i="1"/>
  <c r="AB134" i="1" s="1"/>
  <c r="AA43" i="1"/>
  <c r="AA134" i="1" s="1"/>
  <c r="Z43" i="1"/>
  <c r="Z134" i="1" s="1"/>
  <c r="Y43" i="1"/>
  <c r="X43" i="1"/>
  <c r="X134" i="1" s="1"/>
  <c r="W43" i="1"/>
  <c r="W134" i="1" s="1"/>
  <c r="V43" i="1"/>
  <c r="V134" i="1" s="1"/>
  <c r="U43" i="1"/>
  <c r="T43" i="1"/>
  <c r="T134" i="1" s="1"/>
  <c r="S43" i="1"/>
  <c r="S134" i="1" s="1"/>
  <c r="R43" i="1"/>
  <c r="R134" i="1" s="1"/>
  <c r="Q43" i="1"/>
  <c r="P43" i="1"/>
  <c r="P134" i="1" s="1"/>
  <c r="O43" i="1"/>
  <c r="O134" i="1" s="1"/>
  <c r="N43" i="1"/>
  <c r="N134" i="1" s="1"/>
  <c r="M43" i="1"/>
  <c r="L43" i="1"/>
  <c r="L134" i="1" s="1"/>
  <c r="K43" i="1"/>
  <c r="K134" i="1" s="1"/>
  <c r="J43" i="1"/>
  <c r="J134" i="1" s="1"/>
  <c r="I43" i="1"/>
  <c r="H43" i="1"/>
  <c r="H134" i="1" s="1"/>
  <c r="G43" i="1"/>
  <c r="G134" i="1" s="1"/>
  <c r="F43" i="1"/>
  <c r="F134" i="1" s="1"/>
  <c r="E43" i="1"/>
  <c r="D43" i="1"/>
  <c r="D134" i="1" s="1"/>
  <c r="C43" i="1"/>
  <c r="C134" i="1" s="1"/>
  <c r="C147" i="1" s="1"/>
  <c r="AE42" i="1"/>
  <c r="AE133" i="1" s="1"/>
  <c r="AD42" i="1"/>
  <c r="AC42" i="1"/>
  <c r="AC133" i="1" s="1"/>
  <c r="AB42" i="1"/>
  <c r="AB133" i="1" s="1"/>
  <c r="AA42" i="1"/>
  <c r="AA133" i="1" s="1"/>
  <c r="Z42" i="1"/>
  <c r="Y42" i="1"/>
  <c r="Y133" i="1" s="1"/>
  <c r="X42" i="1"/>
  <c r="X133" i="1" s="1"/>
  <c r="W42" i="1"/>
  <c r="W133" i="1" s="1"/>
  <c r="V42" i="1"/>
  <c r="U42" i="1"/>
  <c r="U133" i="1" s="1"/>
  <c r="T42" i="1"/>
  <c r="T133" i="1" s="1"/>
  <c r="S42" i="1"/>
  <c r="S133" i="1" s="1"/>
  <c r="R42" i="1"/>
  <c r="Q42" i="1"/>
  <c r="Q133" i="1" s="1"/>
  <c r="P42" i="1"/>
  <c r="P133" i="1" s="1"/>
  <c r="O42" i="1"/>
  <c r="O133" i="1" s="1"/>
  <c r="N42" i="1"/>
  <c r="M42" i="1"/>
  <c r="M133" i="1" s="1"/>
  <c r="L42" i="1"/>
  <c r="L133" i="1" s="1"/>
  <c r="K42" i="1"/>
  <c r="K133" i="1" s="1"/>
  <c r="J42" i="1"/>
  <c r="I42" i="1"/>
  <c r="I133" i="1" s="1"/>
  <c r="H42" i="1"/>
  <c r="H133" i="1" s="1"/>
  <c r="G42" i="1"/>
  <c r="G133" i="1" s="1"/>
  <c r="F42" i="1"/>
  <c r="E42" i="1"/>
  <c r="E133" i="1" s="1"/>
  <c r="D42" i="1"/>
  <c r="D133" i="1" s="1"/>
  <c r="C42" i="1"/>
  <c r="C133" i="1" s="1"/>
  <c r="AE41" i="1"/>
  <c r="AD41" i="1"/>
  <c r="AD132" i="1" s="1"/>
  <c r="AC41" i="1"/>
  <c r="AC132" i="1" s="1"/>
  <c r="AB41" i="1"/>
  <c r="AB132" i="1" s="1"/>
  <c r="AA41" i="1"/>
  <c r="Z41" i="1"/>
  <c r="Z132" i="1" s="1"/>
  <c r="Y41" i="1"/>
  <c r="Y132" i="1" s="1"/>
  <c r="X41" i="1"/>
  <c r="X132" i="1" s="1"/>
  <c r="W41" i="1"/>
  <c r="V41" i="1"/>
  <c r="V132" i="1" s="1"/>
  <c r="U41" i="1"/>
  <c r="U132" i="1" s="1"/>
  <c r="T41" i="1"/>
  <c r="T132" i="1" s="1"/>
  <c r="S41" i="1"/>
  <c r="R41" i="1"/>
  <c r="R132" i="1" s="1"/>
  <c r="Q41" i="1"/>
  <c r="Q132" i="1" s="1"/>
  <c r="P41" i="1"/>
  <c r="P132" i="1" s="1"/>
  <c r="O41" i="1"/>
  <c r="N41" i="1"/>
  <c r="N132" i="1" s="1"/>
  <c r="M41" i="1"/>
  <c r="M132" i="1" s="1"/>
  <c r="L41" i="1"/>
  <c r="L132" i="1" s="1"/>
  <c r="K41" i="1"/>
  <c r="J41" i="1"/>
  <c r="J132" i="1" s="1"/>
  <c r="I41" i="1"/>
  <c r="I132" i="1" s="1"/>
  <c r="H41" i="1"/>
  <c r="H132" i="1" s="1"/>
  <c r="G41" i="1"/>
  <c r="F41" i="1"/>
  <c r="F132" i="1" s="1"/>
  <c r="E41" i="1"/>
  <c r="E132" i="1" s="1"/>
  <c r="D41" i="1"/>
  <c r="D132" i="1" s="1"/>
  <c r="C41" i="1"/>
  <c r="AE40" i="1"/>
  <c r="AE131" i="1" s="1"/>
  <c r="AD40" i="1"/>
  <c r="AD131" i="1" s="1"/>
  <c r="AC40" i="1"/>
  <c r="AC131" i="1" s="1"/>
  <c r="AB40" i="1"/>
  <c r="AA40" i="1"/>
  <c r="AA131" i="1" s="1"/>
  <c r="Z40" i="1"/>
  <c r="Z131" i="1" s="1"/>
  <c r="Y40" i="1"/>
  <c r="Y131" i="1" s="1"/>
  <c r="X40" i="1"/>
  <c r="W40" i="1"/>
  <c r="W131" i="1" s="1"/>
  <c r="V40" i="1"/>
  <c r="V131" i="1" s="1"/>
  <c r="U40" i="1"/>
  <c r="U131" i="1" s="1"/>
  <c r="T40" i="1"/>
  <c r="S40" i="1"/>
  <c r="S131" i="1" s="1"/>
  <c r="R40" i="1"/>
  <c r="R131" i="1" s="1"/>
  <c r="Q40" i="1"/>
  <c r="Q131" i="1" s="1"/>
  <c r="P40" i="1"/>
  <c r="O40" i="1"/>
  <c r="O131" i="1" s="1"/>
  <c r="N40" i="1"/>
  <c r="N131" i="1" s="1"/>
  <c r="M40" i="1"/>
  <c r="L40" i="1"/>
  <c r="K40" i="1"/>
  <c r="K131" i="1" s="1"/>
  <c r="J40" i="1"/>
  <c r="J131" i="1" s="1"/>
  <c r="I40" i="1"/>
  <c r="I131" i="1" s="1"/>
  <c r="H40" i="1"/>
  <c r="G40" i="1"/>
  <c r="G131" i="1" s="1"/>
  <c r="F40" i="1"/>
  <c r="F131" i="1" s="1"/>
  <c r="E40" i="1"/>
  <c r="E131" i="1" s="1"/>
  <c r="D40" i="1"/>
  <c r="C40" i="1"/>
  <c r="C131" i="1" s="1"/>
  <c r="AE39" i="1"/>
  <c r="AE130" i="1" s="1"/>
  <c r="AD39" i="1"/>
  <c r="AD130" i="1" s="1"/>
  <c r="AC39" i="1"/>
  <c r="AB39" i="1"/>
  <c r="AB130" i="1" s="1"/>
  <c r="AA39" i="1"/>
  <c r="AA130" i="1" s="1"/>
  <c r="Z39" i="1"/>
  <c r="Z130" i="1" s="1"/>
  <c r="Y39" i="1"/>
  <c r="X39" i="1"/>
  <c r="X130" i="1" s="1"/>
  <c r="W39" i="1"/>
  <c r="W130" i="1" s="1"/>
  <c r="V39" i="1"/>
  <c r="V130" i="1" s="1"/>
  <c r="U39" i="1"/>
  <c r="T39" i="1"/>
  <c r="T130" i="1" s="1"/>
  <c r="S39" i="1"/>
  <c r="S130" i="1" s="1"/>
  <c r="R39" i="1"/>
  <c r="R130" i="1" s="1"/>
  <c r="Q39" i="1"/>
  <c r="P39" i="1"/>
  <c r="P130" i="1" s="1"/>
  <c r="O39" i="1"/>
  <c r="O130" i="1" s="1"/>
  <c r="N39" i="1"/>
  <c r="N130" i="1" s="1"/>
  <c r="M39" i="1"/>
  <c r="L39" i="1"/>
  <c r="L130" i="1" s="1"/>
  <c r="K39" i="1"/>
  <c r="K130" i="1" s="1"/>
  <c r="J39" i="1"/>
  <c r="J130" i="1" s="1"/>
  <c r="I39" i="1"/>
  <c r="H39" i="1"/>
  <c r="H130" i="1" s="1"/>
  <c r="G39" i="1"/>
  <c r="G130" i="1" s="1"/>
  <c r="F39" i="1"/>
  <c r="F130" i="1" s="1"/>
  <c r="E39" i="1"/>
  <c r="D39" i="1"/>
  <c r="D130" i="1" s="1"/>
  <c r="C39" i="1"/>
  <c r="C130" i="1" s="1"/>
  <c r="C143" i="1" s="1"/>
  <c r="AE38" i="1"/>
  <c r="AD38" i="1"/>
  <c r="AC38" i="1"/>
  <c r="AC129" i="1" s="1"/>
  <c r="AB38" i="1"/>
  <c r="AB129" i="1" s="1"/>
  <c r="AA38" i="1"/>
  <c r="Z38" i="1"/>
  <c r="Y38" i="1"/>
  <c r="Y129" i="1" s="1"/>
  <c r="X38" i="1"/>
  <c r="X129" i="1" s="1"/>
  <c r="W38" i="1"/>
  <c r="V38" i="1"/>
  <c r="U38" i="1"/>
  <c r="U129" i="1" s="1"/>
  <c r="T38" i="1"/>
  <c r="T129" i="1" s="1"/>
  <c r="S38" i="1"/>
  <c r="R38" i="1"/>
  <c r="Q38" i="1"/>
  <c r="Q129" i="1" s="1"/>
  <c r="P38" i="1"/>
  <c r="P129" i="1" s="1"/>
  <c r="O38" i="1"/>
  <c r="N38" i="1"/>
  <c r="M38" i="1"/>
  <c r="M129" i="1" s="1"/>
  <c r="L38" i="1"/>
  <c r="L129" i="1" s="1"/>
  <c r="K38" i="1"/>
  <c r="J38" i="1"/>
  <c r="I38" i="1"/>
  <c r="I129" i="1" s="1"/>
  <c r="H38" i="1"/>
  <c r="H129" i="1" s="1"/>
  <c r="G38" i="1"/>
  <c r="F38" i="1"/>
  <c r="E38" i="1"/>
  <c r="E129" i="1" s="1"/>
  <c r="D38" i="1"/>
  <c r="D129" i="1" s="1"/>
  <c r="C38" i="1"/>
  <c r="C37" i="1"/>
  <c r="AE33" i="1"/>
  <c r="AD33" i="1"/>
  <c r="AD111" i="1" s="1"/>
  <c r="AC33" i="1"/>
  <c r="AC111" i="1" s="1"/>
  <c r="AB33" i="1"/>
  <c r="AB111" i="1" s="1"/>
  <c r="AA33" i="1"/>
  <c r="Z33" i="1"/>
  <c r="Z111" i="1" s="1"/>
  <c r="Y33" i="1"/>
  <c r="Y111" i="1" s="1"/>
  <c r="X33" i="1"/>
  <c r="X111" i="1" s="1"/>
  <c r="W33" i="1"/>
  <c r="V33" i="1"/>
  <c r="V111" i="1" s="1"/>
  <c r="U33" i="1"/>
  <c r="U111" i="1" s="1"/>
  <c r="T33" i="1"/>
  <c r="T111" i="1" s="1"/>
  <c r="S33" i="1"/>
  <c r="R33" i="1"/>
  <c r="R111" i="1" s="1"/>
  <c r="Q33" i="1"/>
  <c r="Q111" i="1" s="1"/>
  <c r="P33" i="1"/>
  <c r="P111" i="1" s="1"/>
  <c r="O33" i="1"/>
  <c r="N33" i="1"/>
  <c r="N111" i="1" s="1"/>
  <c r="M33" i="1"/>
  <c r="M111" i="1" s="1"/>
  <c r="L33" i="1"/>
  <c r="L111" i="1" s="1"/>
  <c r="K33" i="1"/>
  <c r="J33" i="1"/>
  <c r="J111" i="1" s="1"/>
  <c r="I33" i="1"/>
  <c r="I111" i="1" s="1"/>
  <c r="H33" i="1"/>
  <c r="H111" i="1" s="1"/>
  <c r="G33" i="1"/>
  <c r="F33" i="1"/>
  <c r="F111" i="1" s="1"/>
  <c r="E33" i="1"/>
  <c r="E111" i="1" s="1"/>
  <c r="D33" i="1"/>
  <c r="D111" i="1" s="1"/>
  <c r="C33" i="1"/>
  <c r="D24" i="1"/>
  <c r="D102" i="1" l="1"/>
  <c r="D141" i="1"/>
  <c r="D115" i="1"/>
  <c r="D128" i="1"/>
  <c r="C148" i="1"/>
  <c r="C95" i="1"/>
  <c r="C72" i="1"/>
  <c r="G72" i="1"/>
  <c r="V72" i="1"/>
  <c r="AD72" i="1"/>
  <c r="B129" i="1"/>
  <c r="B142" i="1"/>
  <c r="B133" i="1"/>
  <c r="B146" i="1"/>
  <c r="B150" i="1"/>
  <c r="B137" i="1"/>
  <c r="B135" i="1"/>
  <c r="B145" i="1"/>
  <c r="B149" i="1"/>
  <c r="B136" i="1"/>
  <c r="C144" i="1"/>
  <c r="F129" i="1"/>
  <c r="J129" i="1"/>
  <c r="N129" i="1"/>
  <c r="R129" i="1"/>
  <c r="V129" i="1"/>
  <c r="Z129" i="1"/>
  <c r="AD129" i="1"/>
  <c r="E130" i="1"/>
  <c r="I130" i="1"/>
  <c r="M130" i="1"/>
  <c r="Q130" i="1"/>
  <c r="U130" i="1"/>
  <c r="Y130" i="1"/>
  <c r="AC130" i="1"/>
  <c r="D131" i="1"/>
  <c r="D144" i="1" s="1"/>
  <c r="H131" i="1"/>
  <c r="L131" i="1"/>
  <c r="P131" i="1"/>
  <c r="T131" i="1"/>
  <c r="X131" i="1"/>
  <c r="AB131" i="1"/>
  <c r="C132" i="1"/>
  <c r="C145" i="1" s="1"/>
  <c r="G132" i="1"/>
  <c r="K132" i="1"/>
  <c r="O132" i="1"/>
  <c r="S132" i="1"/>
  <c r="W132" i="1"/>
  <c r="AA132" i="1"/>
  <c r="AE132" i="1"/>
  <c r="F133" i="1"/>
  <c r="J133" i="1"/>
  <c r="N133" i="1"/>
  <c r="R133" i="1"/>
  <c r="V133" i="1"/>
  <c r="Z133" i="1"/>
  <c r="AD133" i="1"/>
  <c r="E134" i="1"/>
  <c r="I134" i="1"/>
  <c r="M134" i="1"/>
  <c r="Q134" i="1"/>
  <c r="U134" i="1"/>
  <c r="Y134" i="1"/>
  <c r="AC134" i="1"/>
  <c r="D135" i="1"/>
  <c r="H135" i="1"/>
  <c r="L135" i="1"/>
  <c r="P135" i="1"/>
  <c r="T135" i="1"/>
  <c r="X135" i="1"/>
  <c r="AB135" i="1"/>
  <c r="C136" i="1"/>
  <c r="C149" i="1" s="1"/>
  <c r="G136" i="1"/>
  <c r="K136" i="1"/>
  <c r="O136" i="1"/>
  <c r="S136" i="1"/>
  <c r="W136" i="1"/>
  <c r="AA136" i="1"/>
  <c r="AE136" i="1"/>
  <c r="D72" i="1"/>
  <c r="H72" i="1"/>
  <c r="L72" i="1"/>
  <c r="T72" i="1"/>
  <c r="AB72" i="1"/>
  <c r="B130" i="1"/>
  <c r="B141" i="1"/>
  <c r="C46" i="1"/>
  <c r="C137" i="1" s="1"/>
  <c r="C150" i="1" s="1"/>
  <c r="C129" i="1"/>
  <c r="C142" i="1" s="1"/>
  <c r="G46" i="1"/>
  <c r="G137" i="1" s="1"/>
  <c r="G129" i="1"/>
  <c r="K46" i="1"/>
  <c r="K137" i="1" s="1"/>
  <c r="K129" i="1"/>
  <c r="O46" i="1"/>
  <c r="O129" i="1"/>
  <c r="S46" i="1"/>
  <c r="S137" i="1" s="1"/>
  <c r="S129" i="1"/>
  <c r="W46" i="1"/>
  <c r="W129" i="1"/>
  <c r="AA46" i="1"/>
  <c r="AA137" i="1" s="1"/>
  <c r="AA129" i="1"/>
  <c r="AE46" i="1"/>
  <c r="AE129" i="1"/>
  <c r="M46" i="1"/>
  <c r="M131" i="1"/>
  <c r="D145" i="1"/>
  <c r="C146" i="1"/>
  <c r="C116" i="1"/>
  <c r="E72" i="1"/>
  <c r="I72" i="1"/>
  <c r="M72" i="1"/>
  <c r="Q72" i="1"/>
  <c r="U72" i="1"/>
  <c r="Y72" i="1"/>
  <c r="AC72" i="1"/>
  <c r="P72" i="1"/>
  <c r="X72" i="1"/>
  <c r="B131" i="1"/>
  <c r="D46" i="1"/>
  <c r="D137" i="1" s="1"/>
  <c r="D150" i="1" s="1"/>
  <c r="H46" i="1"/>
  <c r="H137" i="1" s="1"/>
  <c r="AC46" i="1"/>
  <c r="C98" i="1"/>
  <c r="C123" i="1"/>
  <c r="C119" i="1"/>
  <c r="C122" i="1"/>
  <c r="C118" i="1"/>
  <c r="C121" i="1"/>
  <c r="C117" i="1"/>
  <c r="D63" i="1"/>
  <c r="K72" i="1"/>
  <c r="O72" i="1"/>
  <c r="S72" i="1"/>
  <c r="W72" i="1"/>
  <c r="AA72" i="1"/>
  <c r="AE72" i="1"/>
  <c r="C124" i="1"/>
  <c r="F46" i="1"/>
  <c r="F137" i="1" s="1"/>
  <c r="J46" i="1"/>
  <c r="J137" i="1" s="1"/>
  <c r="N46" i="1"/>
  <c r="N137" i="1" s="1"/>
  <c r="R46" i="1"/>
  <c r="R137" i="1" s="1"/>
  <c r="V46" i="1"/>
  <c r="V137" i="1" s="1"/>
  <c r="Z46" i="1"/>
  <c r="Z137" i="1" s="1"/>
  <c r="AD46" i="1"/>
  <c r="AD137" i="1" s="1"/>
  <c r="C91" i="1"/>
  <c r="D18" i="2"/>
  <c r="E18" i="2"/>
  <c r="J18" i="2"/>
  <c r="I18" i="2"/>
  <c r="F18" i="2"/>
  <c r="K18" i="2"/>
  <c r="G18" i="2"/>
  <c r="L18" i="2"/>
  <c r="E46" i="1"/>
  <c r="E137" i="1" s="1"/>
  <c r="Y46" i="1"/>
  <c r="Y137" i="1" s="1"/>
  <c r="I46" i="1"/>
  <c r="I137" i="1" s="1"/>
  <c r="Q46" i="1"/>
  <c r="Q137" i="1" s="1"/>
  <c r="U46" i="1"/>
  <c r="U137" i="1" s="1"/>
  <c r="D37" i="1"/>
  <c r="E24" i="1"/>
  <c r="L46" i="1"/>
  <c r="L137" i="1" s="1"/>
  <c r="P46" i="1"/>
  <c r="P137" i="1" s="1"/>
  <c r="T46" i="1"/>
  <c r="T137" i="1" s="1"/>
  <c r="X46" i="1"/>
  <c r="X137" i="1" s="1"/>
  <c r="AB46" i="1"/>
  <c r="D89" i="1"/>
  <c r="D142" i="1" s="1"/>
  <c r="D76" i="1"/>
  <c r="C92" i="1"/>
  <c r="C96" i="1"/>
  <c r="C93" i="1"/>
  <c r="C97" i="1"/>
  <c r="C90" i="1"/>
  <c r="C94" i="1"/>
  <c r="D143" i="1" l="1"/>
  <c r="D146" i="1"/>
  <c r="AC137" i="1"/>
  <c r="D149" i="1"/>
  <c r="M137" i="1"/>
  <c r="AE137" i="1"/>
  <c r="W137" i="1"/>
  <c r="O137" i="1"/>
  <c r="D147" i="1"/>
  <c r="E141" i="1"/>
  <c r="E128" i="1"/>
  <c r="AB137" i="1"/>
  <c r="D148" i="1"/>
  <c r="D122" i="1"/>
  <c r="D118" i="1"/>
  <c r="D121" i="1"/>
  <c r="D117" i="1"/>
  <c r="D124" i="1"/>
  <c r="D120" i="1"/>
  <c r="D116" i="1"/>
  <c r="D123" i="1"/>
  <c r="D119" i="1"/>
  <c r="E115" i="1"/>
  <c r="E63" i="1"/>
  <c r="E102" i="1"/>
  <c r="D97" i="1"/>
  <c r="D93" i="1"/>
  <c r="D96" i="1"/>
  <c r="D92" i="1"/>
  <c r="D95" i="1"/>
  <c r="D91" i="1"/>
  <c r="D90" i="1"/>
  <c r="D94" i="1"/>
  <c r="D98" i="1"/>
  <c r="E76" i="1"/>
  <c r="F24" i="1"/>
  <c r="E89" i="1"/>
  <c r="E143" i="1" s="1"/>
  <c r="E37" i="1"/>
  <c r="E147" i="1" l="1"/>
  <c r="F128" i="1"/>
  <c r="F141" i="1"/>
  <c r="E149" i="1"/>
  <c r="E145" i="1"/>
  <c r="E144" i="1"/>
  <c r="E148" i="1"/>
  <c r="E142" i="1"/>
  <c r="E146" i="1"/>
  <c r="E150" i="1"/>
  <c r="E121" i="1"/>
  <c r="E117" i="1"/>
  <c r="E124" i="1"/>
  <c r="E120" i="1"/>
  <c r="E123" i="1"/>
  <c r="E119" i="1"/>
  <c r="E118" i="1"/>
  <c r="E116" i="1"/>
  <c r="E122" i="1"/>
  <c r="F102" i="1"/>
  <c r="F63" i="1"/>
  <c r="F115" i="1"/>
  <c r="F76" i="1"/>
  <c r="F89" i="1"/>
  <c r="G24" i="1"/>
  <c r="F37" i="1"/>
  <c r="E96" i="1"/>
  <c r="E92" i="1"/>
  <c r="E95" i="1"/>
  <c r="E91" i="1"/>
  <c r="E98" i="1"/>
  <c r="E94" i="1"/>
  <c r="E90" i="1"/>
  <c r="E97" i="1"/>
  <c r="E93" i="1"/>
  <c r="G141" i="1" l="1"/>
  <c r="G128" i="1"/>
  <c r="F145" i="1"/>
  <c r="F147" i="1"/>
  <c r="F143" i="1"/>
  <c r="F148" i="1"/>
  <c r="F149" i="1"/>
  <c r="F144" i="1"/>
  <c r="F142" i="1"/>
  <c r="F146" i="1"/>
  <c r="F150" i="1"/>
  <c r="G115" i="1"/>
  <c r="G102" i="1"/>
  <c r="G63" i="1"/>
  <c r="F124" i="1"/>
  <c r="F120" i="1"/>
  <c r="F116" i="1"/>
  <c r="F123" i="1"/>
  <c r="F119" i="1"/>
  <c r="F122" i="1"/>
  <c r="F118" i="1"/>
  <c r="F121" i="1"/>
  <c r="F117" i="1"/>
  <c r="G89" i="1"/>
  <c r="G76" i="1"/>
  <c r="G37" i="1"/>
  <c r="H24" i="1"/>
  <c r="F95" i="1"/>
  <c r="F91" i="1"/>
  <c r="F98" i="1"/>
  <c r="F94" i="1"/>
  <c r="F90" i="1"/>
  <c r="F97" i="1"/>
  <c r="F93" i="1"/>
  <c r="F96" i="1"/>
  <c r="F92" i="1"/>
  <c r="G148" i="1" l="1"/>
  <c r="G143" i="1"/>
  <c r="G146" i="1"/>
  <c r="G147" i="1"/>
  <c r="G144" i="1"/>
  <c r="G149" i="1"/>
  <c r="G142" i="1"/>
  <c r="G145" i="1"/>
  <c r="G150" i="1"/>
  <c r="H141" i="1"/>
  <c r="H128" i="1"/>
  <c r="H102" i="1"/>
  <c r="H115" i="1"/>
  <c r="H63" i="1"/>
  <c r="G123" i="1"/>
  <c r="G119" i="1"/>
  <c r="G122" i="1"/>
  <c r="G118" i="1"/>
  <c r="G121" i="1"/>
  <c r="G117" i="1"/>
  <c r="G124" i="1"/>
  <c r="G120" i="1"/>
  <c r="G116" i="1"/>
  <c r="H89" i="1"/>
  <c r="H76" i="1"/>
  <c r="H37" i="1"/>
  <c r="I24" i="1"/>
  <c r="G98" i="1"/>
  <c r="G94" i="1"/>
  <c r="G90" i="1"/>
  <c r="G97" i="1"/>
  <c r="G93" i="1"/>
  <c r="G96" i="1"/>
  <c r="G92" i="1"/>
  <c r="G91" i="1"/>
  <c r="G95" i="1"/>
  <c r="I141" i="1" l="1"/>
  <c r="I128" i="1"/>
  <c r="H146" i="1"/>
  <c r="H143" i="1"/>
  <c r="H145" i="1"/>
  <c r="H142" i="1"/>
  <c r="H149" i="1"/>
  <c r="H147" i="1"/>
  <c r="H144" i="1"/>
  <c r="H148" i="1"/>
  <c r="H150" i="1"/>
  <c r="I115" i="1"/>
  <c r="I102" i="1"/>
  <c r="I63" i="1"/>
  <c r="H122" i="1"/>
  <c r="H118" i="1"/>
  <c r="H121" i="1"/>
  <c r="H117" i="1"/>
  <c r="H124" i="1"/>
  <c r="H120" i="1"/>
  <c r="H116" i="1"/>
  <c r="H119" i="1"/>
  <c r="H123" i="1"/>
  <c r="I76" i="1"/>
  <c r="J24" i="1"/>
  <c r="I89" i="1"/>
  <c r="I37" i="1"/>
  <c r="H97" i="1"/>
  <c r="H93" i="1"/>
  <c r="H96" i="1"/>
  <c r="H92" i="1"/>
  <c r="H95" i="1"/>
  <c r="H91" i="1"/>
  <c r="H98" i="1"/>
  <c r="H90" i="1"/>
  <c r="H94" i="1"/>
  <c r="I146" i="1" l="1"/>
  <c r="I145" i="1"/>
  <c r="I144" i="1"/>
  <c r="I142" i="1"/>
  <c r="I149" i="1"/>
  <c r="I148" i="1"/>
  <c r="I150" i="1"/>
  <c r="I147" i="1"/>
  <c r="I143" i="1"/>
  <c r="J128" i="1"/>
  <c r="J141" i="1"/>
  <c r="I121" i="1"/>
  <c r="I117" i="1"/>
  <c r="I124" i="1"/>
  <c r="I120" i="1"/>
  <c r="I123" i="1"/>
  <c r="I119" i="1"/>
  <c r="I122" i="1"/>
  <c r="I116" i="1"/>
  <c r="I118" i="1"/>
  <c r="J102" i="1"/>
  <c r="J115" i="1"/>
  <c r="J63" i="1"/>
  <c r="I96" i="1"/>
  <c r="I92" i="1"/>
  <c r="I95" i="1"/>
  <c r="I91" i="1"/>
  <c r="I98" i="1"/>
  <c r="I94" i="1"/>
  <c r="I90" i="1"/>
  <c r="I97" i="1"/>
  <c r="I93" i="1"/>
  <c r="J76" i="1"/>
  <c r="J89" i="1"/>
  <c r="K24" i="1"/>
  <c r="J37" i="1"/>
  <c r="K128" i="1" l="1"/>
  <c r="K141" i="1"/>
  <c r="J143" i="1"/>
  <c r="J149" i="1"/>
  <c r="J145" i="1"/>
  <c r="J147" i="1"/>
  <c r="J148" i="1"/>
  <c r="J144" i="1"/>
  <c r="J142" i="1"/>
  <c r="J150" i="1"/>
  <c r="J146" i="1"/>
  <c r="K115" i="1"/>
  <c r="K63" i="1"/>
  <c r="K102" i="1"/>
  <c r="J124" i="1"/>
  <c r="J120" i="1"/>
  <c r="J116" i="1"/>
  <c r="J123" i="1"/>
  <c r="J119" i="1"/>
  <c r="J122" i="1"/>
  <c r="J118" i="1"/>
  <c r="J121" i="1"/>
  <c r="J117" i="1"/>
  <c r="K89" i="1"/>
  <c r="K37" i="1"/>
  <c r="K76" i="1"/>
  <c r="L24" i="1"/>
  <c r="J95" i="1"/>
  <c r="J91" i="1"/>
  <c r="J98" i="1"/>
  <c r="J94" i="1"/>
  <c r="J90" i="1"/>
  <c r="J97" i="1"/>
  <c r="J93" i="1"/>
  <c r="J92" i="1"/>
  <c r="J96" i="1"/>
  <c r="L128" i="1" l="1"/>
  <c r="L141" i="1"/>
  <c r="K143" i="1"/>
  <c r="K144" i="1"/>
  <c r="K146" i="1"/>
  <c r="K147" i="1"/>
  <c r="K148" i="1"/>
  <c r="K149" i="1"/>
  <c r="K150" i="1"/>
  <c r="K142" i="1"/>
  <c r="K145" i="1"/>
  <c r="K123" i="1"/>
  <c r="K119" i="1"/>
  <c r="K122" i="1"/>
  <c r="K118" i="1"/>
  <c r="K121" i="1"/>
  <c r="K117" i="1"/>
  <c r="K120" i="1"/>
  <c r="K116" i="1"/>
  <c r="K124" i="1"/>
  <c r="L102" i="1"/>
  <c r="L63" i="1"/>
  <c r="L115" i="1"/>
  <c r="L89" i="1"/>
  <c r="L76" i="1"/>
  <c r="L37" i="1"/>
  <c r="M24" i="1"/>
  <c r="K98" i="1"/>
  <c r="K94" i="1"/>
  <c r="K90" i="1"/>
  <c r="K97" i="1"/>
  <c r="K93" i="1"/>
  <c r="K96" i="1"/>
  <c r="K92" i="1"/>
  <c r="K91" i="1"/>
  <c r="K95" i="1"/>
  <c r="L143" i="1" l="1"/>
  <c r="L147" i="1"/>
  <c r="L142" i="1"/>
  <c r="L145" i="1"/>
  <c r="L149" i="1"/>
  <c r="L146" i="1"/>
  <c r="L144" i="1"/>
  <c r="L150" i="1"/>
  <c r="L148" i="1"/>
  <c r="M141" i="1"/>
  <c r="M128" i="1"/>
  <c r="M115" i="1"/>
  <c r="M63" i="1"/>
  <c r="M102" i="1"/>
  <c r="L122" i="1"/>
  <c r="L118" i="1"/>
  <c r="L121" i="1"/>
  <c r="L117" i="1"/>
  <c r="L124" i="1"/>
  <c r="L120" i="1"/>
  <c r="L116" i="1"/>
  <c r="L123" i="1"/>
  <c r="L119" i="1"/>
  <c r="L97" i="1"/>
  <c r="L93" i="1"/>
  <c r="L96" i="1"/>
  <c r="L92" i="1"/>
  <c r="L95" i="1"/>
  <c r="L91" i="1"/>
  <c r="L98" i="1"/>
  <c r="L94" i="1"/>
  <c r="L90" i="1"/>
  <c r="M76" i="1"/>
  <c r="M89" i="1"/>
  <c r="N24" i="1"/>
  <c r="M37" i="1"/>
  <c r="N141" i="1" l="1"/>
  <c r="N128" i="1"/>
  <c r="M149" i="1"/>
  <c r="M142" i="1"/>
  <c r="M148" i="1"/>
  <c r="M145" i="1"/>
  <c r="M146" i="1"/>
  <c r="M147" i="1"/>
  <c r="M144" i="1"/>
  <c r="M143" i="1"/>
  <c r="M150" i="1"/>
  <c r="N102" i="1"/>
  <c r="N115" i="1"/>
  <c r="N63" i="1"/>
  <c r="M121" i="1"/>
  <c r="M117" i="1"/>
  <c r="M124" i="1"/>
  <c r="M120" i="1"/>
  <c r="M123" i="1"/>
  <c r="M119" i="1"/>
  <c r="M116" i="1"/>
  <c r="M122" i="1"/>
  <c r="M118" i="1"/>
  <c r="N76" i="1"/>
  <c r="N89" i="1"/>
  <c r="O24" i="1"/>
  <c r="N37" i="1"/>
  <c r="M96" i="1"/>
  <c r="M92" i="1"/>
  <c r="M95" i="1"/>
  <c r="M91" i="1"/>
  <c r="M98" i="1"/>
  <c r="M94" i="1"/>
  <c r="M90" i="1"/>
  <c r="M93" i="1"/>
  <c r="M97" i="1"/>
  <c r="O128" i="1" l="1"/>
  <c r="O141" i="1"/>
  <c r="N145" i="1"/>
  <c r="N144" i="1"/>
  <c r="N143" i="1"/>
  <c r="N149" i="1"/>
  <c r="N148" i="1"/>
  <c r="N147" i="1"/>
  <c r="N150" i="1"/>
  <c r="N146" i="1"/>
  <c r="N142" i="1"/>
  <c r="N124" i="1"/>
  <c r="N120" i="1"/>
  <c r="N116" i="1"/>
  <c r="N123" i="1"/>
  <c r="N119" i="1"/>
  <c r="N122" i="1"/>
  <c r="N118" i="1"/>
  <c r="N121" i="1"/>
  <c r="N117" i="1"/>
  <c r="O115" i="1"/>
  <c r="O102" i="1"/>
  <c r="O63" i="1"/>
  <c r="O89" i="1"/>
  <c r="O37" i="1"/>
  <c r="P24" i="1"/>
  <c r="O76" i="1"/>
  <c r="N95" i="1"/>
  <c r="N91" i="1"/>
  <c r="N98" i="1"/>
  <c r="N94" i="1"/>
  <c r="N90" i="1"/>
  <c r="N97" i="1"/>
  <c r="N93" i="1"/>
  <c r="N92" i="1"/>
  <c r="N96" i="1"/>
  <c r="O144" i="1" l="1"/>
  <c r="O147" i="1"/>
  <c r="O146" i="1"/>
  <c r="O143" i="1"/>
  <c r="O148" i="1"/>
  <c r="O142" i="1"/>
  <c r="O149" i="1"/>
  <c r="O145" i="1"/>
  <c r="O150" i="1"/>
  <c r="P128" i="1"/>
  <c r="P141" i="1"/>
  <c r="P102" i="1"/>
  <c r="P115" i="1"/>
  <c r="P63" i="1"/>
  <c r="O123" i="1"/>
  <c r="O119" i="1"/>
  <c r="O122" i="1"/>
  <c r="O118" i="1"/>
  <c r="O121" i="1"/>
  <c r="O117" i="1"/>
  <c r="O124" i="1"/>
  <c r="O120" i="1"/>
  <c r="O116" i="1"/>
  <c r="P89" i="1"/>
  <c r="P76" i="1"/>
  <c r="P37" i="1"/>
  <c r="Q24" i="1"/>
  <c r="O98" i="1"/>
  <c r="O94" i="1"/>
  <c r="O90" i="1"/>
  <c r="O97" i="1"/>
  <c r="O93" i="1"/>
  <c r="O96" i="1"/>
  <c r="O92" i="1"/>
  <c r="O95" i="1"/>
  <c r="O91" i="1"/>
  <c r="Q141" i="1" l="1"/>
  <c r="Q128" i="1"/>
  <c r="P149" i="1"/>
  <c r="P145" i="1"/>
  <c r="P147" i="1"/>
  <c r="P146" i="1"/>
  <c r="P142" i="1"/>
  <c r="P143" i="1"/>
  <c r="P144" i="1"/>
  <c r="P150" i="1"/>
  <c r="P148" i="1"/>
  <c r="Q115" i="1"/>
  <c r="Q102" i="1"/>
  <c r="Q63" i="1"/>
  <c r="P122" i="1"/>
  <c r="P118" i="1"/>
  <c r="P121" i="1"/>
  <c r="P117" i="1"/>
  <c r="P124" i="1"/>
  <c r="P120" i="1"/>
  <c r="P116" i="1"/>
  <c r="P123" i="1"/>
  <c r="P119" i="1"/>
  <c r="Q76" i="1"/>
  <c r="Q89" i="1"/>
  <c r="R24" i="1"/>
  <c r="Q37" i="1"/>
  <c r="P97" i="1"/>
  <c r="P93" i="1"/>
  <c r="P96" i="1"/>
  <c r="P92" i="1"/>
  <c r="P95" i="1"/>
  <c r="P91" i="1"/>
  <c r="P94" i="1"/>
  <c r="P90" i="1"/>
  <c r="P98" i="1"/>
  <c r="R141" i="1" l="1"/>
  <c r="R128" i="1"/>
  <c r="Q145" i="1"/>
  <c r="Q148" i="1"/>
  <c r="Q146" i="1"/>
  <c r="Q142" i="1"/>
  <c r="Q149" i="1"/>
  <c r="Q144" i="1"/>
  <c r="Q143" i="1"/>
  <c r="Q150" i="1"/>
  <c r="Q147" i="1"/>
  <c r="Q121" i="1"/>
  <c r="Q117" i="1"/>
  <c r="Q124" i="1"/>
  <c r="Q120" i="1"/>
  <c r="Q123" i="1"/>
  <c r="Q119" i="1"/>
  <c r="Q122" i="1"/>
  <c r="Q118" i="1"/>
  <c r="Q116" i="1"/>
  <c r="R102" i="1"/>
  <c r="R115" i="1"/>
  <c r="R63" i="1"/>
  <c r="R76" i="1"/>
  <c r="R89" i="1"/>
  <c r="S24" i="1"/>
  <c r="R37" i="1"/>
  <c r="Q96" i="1"/>
  <c r="Q92" i="1"/>
  <c r="Q95" i="1"/>
  <c r="Q91" i="1"/>
  <c r="Q98" i="1"/>
  <c r="Q94" i="1"/>
  <c r="Q90" i="1"/>
  <c r="Q93" i="1"/>
  <c r="Q97" i="1"/>
  <c r="S128" i="1" l="1"/>
  <c r="S141" i="1"/>
  <c r="R147" i="1"/>
  <c r="R148" i="1"/>
  <c r="R143" i="1"/>
  <c r="R145" i="1"/>
  <c r="R144" i="1"/>
  <c r="R149" i="1"/>
  <c r="R146" i="1"/>
  <c r="R142" i="1"/>
  <c r="R150" i="1"/>
  <c r="S115" i="1"/>
  <c r="S63" i="1"/>
  <c r="S102" i="1"/>
  <c r="R124" i="1"/>
  <c r="R120" i="1"/>
  <c r="R116" i="1"/>
  <c r="R123" i="1"/>
  <c r="R119" i="1"/>
  <c r="R122" i="1"/>
  <c r="R118" i="1"/>
  <c r="R117" i="1"/>
  <c r="R121" i="1"/>
  <c r="S89" i="1"/>
  <c r="S37" i="1"/>
  <c r="T24" i="1"/>
  <c r="S76" i="1"/>
  <c r="R95" i="1"/>
  <c r="R91" i="1"/>
  <c r="R98" i="1"/>
  <c r="R94" i="1"/>
  <c r="R90" i="1"/>
  <c r="R97" i="1"/>
  <c r="R93" i="1"/>
  <c r="R96" i="1"/>
  <c r="R92" i="1"/>
  <c r="S146" i="1" l="1"/>
  <c r="S148" i="1"/>
  <c r="S144" i="1"/>
  <c r="S143" i="1"/>
  <c r="S147" i="1"/>
  <c r="S142" i="1"/>
  <c r="S145" i="1"/>
  <c r="S150" i="1"/>
  <c r="S149" i="1"/>
  <c r="T128" i="1"/>
  <c r="T141" i="1"/>
  <c r="T102" i="1"/>
  <c r="T63" i="1"/>
  <c r="T115" i="1"/>
  <c r="S123" i="1"/>
  <c r="S119" i="1"/>
  <c r="S122" i="1"/>
  <c r="S118" i="1"/>
  <c r="S121" i="1"/>
  <c r="S117" i="1"/>
  <c r="S124" i="1"/>
  <c r="S116" i="1"/>
  <c r="S120" i="1"/>
  <c r="T89" i="1"/>
  <c r="T76" i="1"/>
  <c r="T37" i="1"/>
  <c r="U24" i="1"/>
  <c r="S98" i="1"/>
  <c r="S94" i="1"/>
  <c r="S90" i="1"/>
  <c r="S97" i="1"/>
  <c r="S93" i="1"/>
  <c r="S96" i="1"/>
  <c r="S92" i="1"/>
  <c r="S95" i="1"/>
  <c r="S91" i="1"/>
  <c r="U141" i="1" l="1"/>
  <c r="U128" i="1"/>
  <c r="T147" i="1"/>
  <c r="T146" i="1"/>
  <c r="T143" i="1"/>
  <c r="T149" i="1"/>
  <c r="T142" i="1"/>
  <c r="T145" i="1"/>
  <c r="T150" i="1"/>
  <c r="T148" i="1"/>
  <c r="T144" i="1"/>
  <c r="T122" i="1"/>
  <c r="T118" i="1"/>
  <c r="T121" i="1"/>
  <c r="T117" i="1"/>
  <c r="T124" i="1"/>
  <c r="T120" i="1"/>
  <c r="T116" i="1"/>
  <c r="T123" i="1"/>
  <c r="T119" i="1"/>
  <c r="U115" i="1"/>
  <c r="U63" i="1"/>
  <c r="U102" i="1"/>
  <c r="U76" i="1"/>
  <c r="U89" i="1"/>
  <c r="V24" i="1"/>
  <c r="U37" i="1"/>
  <c r="T97" i="1"/>
  <c r="T93" i="1"/>
  <c r="T96" i="1"/>
  <c r="T92" i="1"/>
  <c r="T95" i="1"/>
  <c r="T91" i="1"/>
  <c r="T90" i="1"/>
  <c r="T94" i="1"/>
  <c r="T98" i="1"/>
  <c r="V141" i="1" l="1"/>
  <c r="V128" i="1"/>
  <c r="U145" i="1"/>
  <c r="U144" i="1"/>
  <c r="U148" i="1"/>
  <c r="U142" i="1"/>
  <c r="U149" i="1"/>
  <c r="U146" i="1"/>
  <c r="U143" i="1"/>
  <c r="U147" i="1"/>
  <c r="U150" i="1"/>
  <c r="V102" i="1"/>
  <c r="V63" i="1"/>
  <c r="V115" i="1"/>
  <c r="U121" i="1"/>
  <c r="U117" i="1"/>
  <c r="U124" i="1"/>
  <c r="U120" i="1"/>
  <c r="U123" i="1"/>
  <c r="U119" i="1"/>
  <c r="U118" i="1"/>
  <c r="U116" i="1"/>
  <c r="U122" i="1"/>
  <c r="V76" i="1"/>
  <c r="V89" i="1"/>
  <c r="W24" i="1"/>
  <c r="V37" i="1"/>
  <c r="U96" i="1"/>
  <c r="U92" i="1"/>
  <c r="U95" i="1"/>
  <c r="U91" i="1"/>
  <c r="U98" i="1"/>
  <c r="U94" i="1"/>
  <c r="U90" i="1"/>
  <c r="U97" i="1"/>
  <c r="U93" i="1"/>
  <c r="W128" i="1" l="1"/>
  <c r="W141" i="1"/>
  <c r="V145" i="1"/>
  <c r="V148" i="1"/>
  <c r="V149" i="1"/>
  <c r="V147" i="1"/>
  <c r="V143" i="1"/>
  <c r="V144" i="1"/>
  <c r="V146" i="1"/>
  <c r="V150" i="1"/>
  <c r="V142" i="1"/>
  <c r="W115" i="1"/>
  <c r="W102" i="1"/>
  <c r="W63" i="1"/>
  <c r="V124" i="1"/>
  <c r="V120" i="1"/>
  <c r="V116" i="1"/>
  <c r="V123" i="1"/>
  <c r="V119" i="1"/>
  <c r="V122" i="1"/>
  <c r="V118" i="1"/>
  <c r="V121" i="1"/>
  <c r="V117" i="1"/>
  <c r="W89" i="1"/>
  <c r="W76" i="1"/>
  <c r="W37" i="1"/>
  <c r="X24" i="1"/>
  <c r="V95" i="1"/>
  <c r="V91" i="1"/>
  <c r="V98" i="1"/>
  <c r="V94" i="1"/>
  <c r="V90" i="1"/>
  <c r="V97" i="1"/>
  <c r="V93" i="1"/>
  <c r="V96" i="1"/>
  <c r="V92" i="1"/>
  <c r="X128" i="1" l="1"/>
  <c r="X141" i="1"/>
  <c r="W148" i="1"/>
  <c r="W146" i="1"/>
  <c r="W143" i="1"/>
  <c r="W147" i="1"/>
  <c r="W144" i="1"/>
  <c r="W142" i="1"/>
  <c r="W149" i="1"/>
  <c r="W145" i="1"/>
  <c r="W150" i="1"/>
  <c r="X102" i="1"/>
  <c r="X115" i="1"/>
  <c r="X63" i="1"/>
  <c r="W123" i="1"/>
  <c r="W119" i="1"/>
  <c r="W122" i="1"/>
  <c r="W118" i="1"/>
  <c r="W121" i="1"/>
  <c r="W117" i="1"/>
  <c r="W124" i="1"/>
  <c r="W120" i="1"/>
  <c r="W116" i="1"/>
  <c r="X89" i="1"/>
  <c r="X76" i="1"/>
  <c r="Y24" i="1"/>
  <c r="X37" i="1"/>
  <c r="W98" i="1"/>
  <c r="W94" i="1"/>
  <c r="W90" i="1"/>
  <c r="W97" i="1"/>
  <c r="W93" i="1"/>
  <c r="W96" i="1"/>
  <c r="W92" i="1"/>
  <c r="W91" i="1"/>
  <c r="W95" i="1"/>
  <c r="Y141" i="1" l="1"/>
  <c r="Y128" i="1"/>
  <c r="X146" i="1"/>
  <c r="X145" i="1"/>
  <c r="X149" i="1"/>
  <c r="X147" i="1"/>
  <c r="X142" i="1"/>
  <c r="X143" i="1"/>
  <c r="X148" i="1"/>
  <c r="X150" i="1"/>
  <c r="X144" i="1"/>
  <c r="Y115" i="1"/>
  <c r="Y102" i="1"/>
  <c r="Y63" i="1"/>
  <c r="X122" i="1"/>
  <c r="X118" i="1"/>
  <c r="X121" i="1"/>
  <c r="X117" i="1"/>
  <c r="X124" i="1"/>
  <c r="X120" i="1"/>
  <c r="X116" i="1"/>
  <c r="X119" i="1"/>
  <c r="X123" i="1"/>
  <c r="Y76" i="1"/>
  <c r="Z24" i="1"/>
  <c r="Y89" i="1"/>
  <c r="Y37" i="1"/>
  <c r="X97" i="1"/>
  <c r="X93" i="1"/>
  <c r="X96" i="1"/>
  <c r="X92" i="1"/>
  <c r="X95" i="1"/>
  <c r="X91" i="1"/>
  <c r="X90" i="1"/>
  <c r="X98" i="1"/>
  <c r="X94" i="1"/>
  <c r="Y146" i="1" l="1"/>
  <c r="Y148" i="1"/>
  <c r="Y149" i="1"/>
  <c r="Y142" i="1"/>
  <c r="Y144" i="1"/>
  <c r="Y145" i="1"/>
  <c r="Y150" i="1"/>
  <c r="Y143" i="1"/>
  <c r="Y147" i="1"/>
  <c r="Z128" i="1"/>
  <c r="Z141" i="1"/>
  <c r="Y121" i="1"/>
  <c r="Y117" i="1"/>
  <c r="Y124" i="1"/>
  <c r="Y120" i="1"/>
  <c r="Y123" i="1"/>
  <c r="Y119" i="1"/>
  <c r="Y122" i="1"/>
  <c r="Y116" i="1"/>
  <c r="Y118" i="1"/>
  <c r="Z102" i="1"/>
  <c r="Z115" i="1"/>
  <c r="Z63" i="1"/>
  <c r="Z76" i="1"/>
  <c r="Z89" i="1"/>
  <c r="AA24" i="1"/>
  <c r="Z37" i="1"/>
  <c r="Y96" i="1"/>
  <c r="Y92" i="1"/>
  <c r="Y95" i="1"/>
  <c r="Y91" i="1"/>
  <c r="Y98" i="1"/>
  <c r="Y94" i="1"/>
  <c r="Y90" i="1"/>
  <c r="Y97" i="1"/>
  <c r="Y93" i="1"/>
  <c r="AA128" i="1" l="1"/>
  <c r="AA141" i="1"/>
  <c r="Z143" i="1"/>
  <c r="Z145" i="1"/>
  <c r="Z147" i="1"/>
  <c r="Z149" i="1"/>
  <c r="Z144" i="1"/>
  <c r="Z148" i="1"/>
  <c r="Z146" i="1"/>
  <c r="Z150" i="1"/>
  <c r="Z142" i="1"/>
  <c r="AA115" i="1"/>
  <c r="AA63" i="1"/>
  <c r="AA102" i="1"/>
  <c r="Z124" i="1"/>
  <c r="Z120" i="1"/>
  <c r="Z116" i="1"/>
  <c r="Z123" i="1"/>
  <c r="Z119" i="1"/>
  <c r="Z122" i="1"/>
  <c r="Z118" i="1"/>
  <c r="Z121" i="1"/>
  <c r="Z117" i="1"/>
  <c r="AA89" i="1"/>
  <c r="AA37" i="1"/>
  <c r="AA76" i="1"/>
  <c r="AB24" i="1"/>
  <c r="Z95" i="1"/>
  <c r="Z91" i="1"/>
  <c r="Z98" i="1"/>
  <c r="Z94" i="1"/>
  <c r="Z90" i="1"/>
  <c r="Z97" i="1"/>
  <c r="Z93" i="1"/>
  <c r="Z92" i="1"/>
  <c r="Z96" i="1"/>
  <c r="AA143" i="1" l="1"/>
  <c r="AA147" i="1"/>
  <c r="AA146" i="1"/>
  <c r="AA144" i="1"/>
  <c r="AA148" i="1"/>
  <c r="AA150" i="1"/>
  <c r="AA145" i="1"/>
  <c r="AA149" i="1"/>
  <c r="AA142" i="1"/>
  <c r="AB128" i="1"/>
  <c r="AB141" i="1"/>
  <c r="AB102" i="1"/>
  <c r="AB63" i="1"/>
  <c r="AB115" i="1"/>
  <c r="AA123" i="1"/>
  <c r="AA119" i="1"/>
  <c r="AA122" i="1"/>
  <c r="AA118" i="1"/>
  <c r="AA121" i="1"/>
  <c r="AA117" i="1"/>
  <c r="AA120" i="1"/>
  <c r="AA116" i="1"/>
  <c r="AA124" i="1"/>
  <c r="AB89" i="1"/>
  <c r="AB76" i="1"/>
  <c r="AB37" i="1"/>
  <c r="AC24" i="1"/>
  <c r="AA98" i="1"/>
  <c r="AA94" i="1"/>
  <c r="AA90" i="1"/>
  <c r="AA97" i="1"/>
  <c r="AA93" i="1"/>
  <c r="AA96" i="1"/>
  <c r="AA92" i="1"/>
  <c r="AA91" i="1"/>
  <c r="AA95" i="1"/>
  <c r="AC141" i="1" l="1"/>
  <c r="AC128" i="1"/>
  <c r="AB149" i="1"/>
  <c r="AB146" i="1"/>
  <c r="AB145" i="1"/>
  <c r="AB142" i="1"/>
  <c r="AB143" i="1"/>
  <c r="AB147" i="1"/>
  <c r="AB148" i="1"/>
  <c r="AB144" i="1"/>
  <c r="AB150" i="1"/>
  <c r="AC115" i="1"/>
  <c r="AC63" i="1"/>
  <c r="AC102" i="1"/>
  <c r="AB122" i="1"/>
  <c r="AB118" i="1"/>
  <c r="AB121" i="1"/>
  <c r="AB117" i="1"/>
  <c r="AB124" i="1"/>
  <c r="AB120" i="1"/>
  <c r="AB116" i="1"/>
  <c r="AB123" i="1"/>
  <c r="AB119" i="1"/>
  <c r="AC76" i="1"/>
  <c r="AC89" i="1"/>
  <c r="AD24" i="1"/>
  <c r="AC37" i="1"/>
  <c r="AB97" i="1"/>
  <c r="AB93" i="1"/>
  <c r="AB96" i="1"/>
  <c r="AB92" i="1"/>
  <c r="AB95" i="1"/>
  <c r="AB91" i="1"/>
  <c r="AB98" i="1"/>
  <c r="AB94" i="1"/>
  <c r="AB90" i="1"/>
  <c r="AD141" i="1" l="1"/>
  <c r="AD128" i="1"/>
  <c r="AC148" i="1"/>
  <c r="AC144" i="1"/>
  <c r="AC142" i="1"/>
  <c r="AC146" i="1"/>
  <c r="AC145" i="1"/>
  <c r="AC149" i="1"/>
  <c r="AC143" i="1"/>
  <c r="AC147" i="1"/>
  <c r="AC150" i="1"/>
  <c r="AD102" i="1"/>
  <c r="AD63" i="1"/>
  <c r="AD115" i="1"/>
  <c r="AC121" i="1"/>
  <c r="AC117" i="1"/>
  <c r="AC124" i="1"/>
  <c r="AC120" i="1"/>
  <c r="AC116" i="1"/>
  <c r="AC123" i="1"/>
  <c r="AC119" i="1"/>
  <c r="AC122" i="1"/>
  <c r="AC118" i="1"/>
  <c r="AD76" i="1"/>
  <c r="AD89" i="1"/>
  <c r="AE24" i="1"/>
  <c r="AD37" i="1"/>
  <c r="AC96" i="1"/>
  <c r="AC92" i="1"/>
  <c r="AC95" i="1"/>
  <c r="AC91" i="1"/>
  <c r="AC98" i="1"/>
  <c r="AC94" i="1"/>
  <c r="AC90" i="1"/>
  <c r="AC93" i="1"/>
  <c r="AC97" i="1"/>
  <c r="AE128" i="1" l="1"/>
  <c r="AE141" i="1"/>
  <c r="AD145" i="1"/>
  <c r="AD144" i="1"/>
  <c r="AD147" i="1"/>
  <c r="AD149" i="1"/>
  <c r="AD148" i="1"/>
  <c r="AD143" i="1"/>
  <c r="AD150" i="1"/>
  <c r="AD146" i="1"/>
  <c r="AD142" i="1"/>
  <c r="AE115" i="1"/>
  <c r="AE102" i="1"/>
  <c r="AE63" i="1"/>
  <c r="AD124" i="1"/>
  <c r="AD120" i="1"/>
  <c r="AD116" i="1"/>
  <c r="AD123" i="1"/>
  <c r="AD119" i="1"/>
  <c r="AD122" i="1"/>
  <c r="AD118" i="1"/>
  <c r="AD121" i="1"/>
  <c r="AD117" i="1"/>
  <c r="AD95" i="1"/>
  <c r="AD91" i="1"/>
  <c r="AD98" i="1"/>
  <c r="AD94" i="1"/>
  <c r="AD90" i="1"/>
  <c r="AD97" i="1"/>
  <c r="AD93" i="1"/>
  <c r="AD92" i="1"/>
  <c r="AD96" i="1"/>
  <c r="AE89" i="1"/>
  <c r="AE37" i="1"/>
  <c r="AE76" i="1"/>
  <c r="AE146" i="1" l="1"/>
  <c r="AE144" i="1"/>
  <c r="AE143" i="1"/>
  <c r="AE147" i="1"/>
  <c r="AE148" i="1"/>
  <c r="AE142" i="1"/>
  <c r="AE145" i="1"/>
  <c r="AE149" i="1"/>
  <c r="AE150" i="1"/>
  <c r="AE123" i="1"/>
  <c r="AE119" i="1"/>
  <c r="AE122" i="1"/>
  <c r="AE118" i="1"/>
  <c r="AE121" i="1"/>
  <c r="AE117" i="1"/>
  <c r="AE116" i="1"/>
  <c r="AE124" i="1"/>
  <c r="AE120" i="1"/>
  <c r="AE98" i="1"/>
  <c r="AE94" i="1"/>
  <c r="AE90" i="1"/>
  <c r="AE97" i="1"/>
  <c r="AE93" i="1"/>
  <c r="AE96" i="1"/>
  <c r="AE92" i="1"/>
  <c r="AE95" i="1"/>
  <c r="AE91" i="1"/>
</calcChain>
</file>

<file path=xl/sharedStrings.xml><?xml version="1.0" encoding="utf-8"?>
<sst xmlns="http://schemas.openxmlformats.org/spreadsheetml/2006/main" count="62" uniqueCount="49">
  <si>
    <t>Bundle</t>
  </si>
  <si>
    <t>Peak_A</t>
  </si>
  <si>
    <t>Other_A</t>
  </si>
  <si>
    <t>Peak_B</t>
  </si>
  <si>
    <t>Peak_C</t>
  </si>
  <si>
    <t>Other_B</t>
  </si>
  <si>
    <t>Peak_D</t>
  </si>
  <si>
    <t>Other_C</t>
  </si>
  <si>
    <t>Other_D</t>
  </si>
  <si>
    <t>Incremental Potential by Bundle (GWh)</t>
  </si>
  <si>
    <t>Cumulative Potential by Bundle (GWh)</t>
  </si>
  <si>
    <r>
      <t xml:space="preserve">Savings-Weighted LCOE ($/MWh)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</t>
    </r>
  </si>
  <si>
    <r>
      <t xml:space="preserve">Savings-Weighted LCOE ($/MWh)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</t>
    </r>
  </si>
  <si>
    <t>Total</t>
  </si>
  <si>
    <t>Financial Escalation Factor</t>
  </si>
  <si>
    <t>LCOE Floor</t>
  </si>
  <si>
    <t>Applies cap to negative levelized costs (e.g. when NEIs push costs negative or efficient option is cheaper than baseline option)</t>
  </si>
  <si>
    <t>LCOE Ceiling</t>
  </si>
  <si>
    <t>Applies cap to very high levelized costs (e.g. when a measure is an unusually small saver resulting in a near-infinite ratio)</t>
  </si>
  <si>
    <t>Island</t>
  </si>
  <si>
    <t>Lanai</t>
  </si>
  <si>
    <t>Peak</t>
  </si>
  <si>
    <t xml:space="preserve"> </t>
  </si>
  <si>
    <t>Other</t>
  </si>
  <si>
    <t>End Use</t>
  </si>
  <si>
    <t>A</t>
  </si>
  <si>
    <t>B</t>
  </si>
  <si>
    <t>C</t>
  </si>
  <si>
    <t>D</t>
  </si>
  <si>
    <t>Cooling</t>
  </si>
  <si>
    <t>Ventilation</t>
  </si>
  <si>
    <t>Water Heating</t>
  </si>
  <si>
    <t>Interior Lighting</t>
  </si>
  <si>
    <t>Exterior Lighting</t>
  </si>
  <si>
    <t>Appliances</t>
  </si>
  <si>
    <t>Res Appliances</t>
  </si>
  <si>
    <t>Refrigeration</t>
  </si>
  <si>
    <t>Com Refrigeration</t>
  </si>
  <si>
    <t>Electronics</t>
  </si>
  <si>
    <t>Office Equipment</t>
  </si>
  <si>
    <t>Food Preparation</t>
  </si>
  <si>
    <t>Miscellaneous</t>
  </si>
  <si>
    <t>Incremental Peak Impact by Bundle (MW)</t>
  </si>
  <si>
    <t>Cumulative Peak Impact by Bundle (MW)</t>
  </si>
  <si>
    <r>
      <t xml:space="preserve">Savings-Weighted LCOE ($/MW)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 - Incremental</t>
    </r>
  </si>
  <si>
    <r>
      <t xml:space="preserve">Savings-Weighted LCOE ($/MW)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 - Incremental</t>
    </r>
  </si>
  <si>
    <r>
      <t xml:space="preserve">Savings-Weighted LCOE ($/MW)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 - Cumulative</t>
    </r>
  </si>
  <si>
    <r>
      <t xml:space="preserve">Savings-Weighted LCOE ($/MW)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 - Cumulative</t>
    </r>
  </si>
  <si>
    <t>Total $/MW (Cumulative)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</si>
</sst>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  <numFmt numFmtId="168" formatCode="#,##0.0;\-#,##0.0;\-;@"/>
    <numFmt numFmtId="169" formatCode="#,##0.00;\-#,##0.00;\-;@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i/>
      <sz val="11"/>
      <color theme="1"/>
      <name val="Calibri"/>
      <family val="2"/>
    </font>
    <font>
      <sz val="11"/>
      <color theme="0" tint="-0.249977111117893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0" borderId="3" xfId="0" applyBorder="1"/>
    <xf numFmtId="43" fontId="0" fillId="0" borderId="0" xfId="1" applyFont="1"/>
    <xf numFmtId="0" fontId="2" fillId="0" borderId="4" xfId="0" applyFont="1" applyBorder="1"/>
    <xf numFmtId="43" fontId="2" fillId="0" borderId="5" xfId="1" applyFont="1" applyBorder="1"/>
    <xf numFmtId="165" fontId="0" fillId="0" borderId="0" xfId="1" applyNumberFormat="1" applyFont="1"/>
    <xf numFmtId="165" fontId="2" fillId="0" borderId="5" xfId="1" applyNumberFormat="1" applyFont="1" applyBorder="1"/>
    <xf numFmtId="164" fontId="0" fillId="0" borderId="0" xfId="0" applyNumberFormat="1"/>
    <xf numFmtId="164" fontId="2" fillId="0" borderId="5" xfId="0" applyNumberFormat="1" applyFont="1" applyBorder="1"/>
    <xf numFmtId="0" fontId="2" fillId="2" borderId="6" xfId="0" applyFont="1" applyFill="1" applyBorder="1"/>
    <xf numFmtId="166" fontId="0" fillId="0" borderId="6" xfId="3" applyNumberFormat="1" applyFont="1" applyBorder="1"/>
    <xf numFmtId="0" fontId="2" fillId="2" borderId="7" xfId="0" applyFont="1" applyFill="1" applyBorder="1"/>
    <xf numFmtId="167" fontId="0" fillId="0" borderId="7" xfId="2" applyNumberFormat="1" applyFont="1" applyBorder="1"/>
    <xf numFmtId="0" fontId="4" fillId="0" borderId="0" xfId="0" applyFont="1" applyAlignment="1">
      <alignment horizontal="left" indent="1"/>
    </xf>
    <xf numFmtId="0" fontId="2" fillId="2" borderId="8" xfId="0" applyFont="1" applyFill="1" applyBorder="1"/>
    <xf numFmtId="167" fontId="0" fillId="0" borderId="8" xfId="2" applyNumberFormat="1" applyFont="1" applyBorder="1"/>
    <xf numFmtId="0" fontId="0" fillId="0" borderId="9" xfId="0" applyBorder="1" applyAlignment="1">
      <alignment horizontal="center" vertical="center"/>
    </xf>
    <xf numFmtId="0" fontId="5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centerContinuous"/>
    </xf>
    <xf numFmtId="0" fontId="0" fillId="3" borderId="0" xfId="0" applyFill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0" fillId="3" borderId="10" xfId="0" applyFill="1" applyBorder="1"/>
    <xf numFmtId="0" fontId="0" fillId="4" borderId="11" xfId="0" applyFill="1" applyBorder="1"/>
    <xf numFmtId="0" fontId="0" fillId="3" borderId="11" xfId="0" applyFill="1" applyBorder="1"/>
    <xf numFmtId="0" fontId="0" fillId="3" borderId="12" xfId="0" applyFill="1" applyBorder="1"/>
    <xf numFmtId="168" fontId="2" fillId="3" borderId="0" xfId="0" applyNumberFormat="1" applyFont="1" applyFill="1"/>
    <xf numFmtId="169" fontId="0" fillId="3" borderId="10" xfId="0" applyNumberFormat="1" applyFill="1" applyBorder="1"/>
    <xf numFmtId="169" fontId="0" fillId="3" borderId="0" xfId="0" applyNumberFormat="1" applyFill="1"/>
    <xf numFmtId="169" fontId="0" fillId="4" borderId="11" xfId="0" applyNumberFormat="1" applyFill="1" applyBorder="1"/>
    <xf numFmtId="169" fontId="0" fillId="4" borderId="0" xfId="0" applyNumberFormat="1" applyFill="1"/>
    <xf numFmtId="169" fontId="0" fillId="3" borderId="11" xfId="0" applyNumberFormat="1" applyFill="1" applyBorder="1"/>
    <xf numFmtId="169" fontId="0" fillId="3" borderId="12" xfId="0" applyNumberFormat="1" applyFill="1" applyBorder="1"/>
    <xf numFmtId="43" fontId="0" fillId="0" borderId="0" xfId="1" applyNumberFormat="1" applyFont="1"/>
    <xf numFmtId="43" fontId="2" fillId="0" borderId="5" xfId="1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Summary!$B$23</c:f>
          <c:strCache>
            <c:ptCount val="1"/>
            <c:pt idx="0">
              <c:v>Incremental Potential by Bundle (GWh)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Summary!$B$25</c:f>
              <c:strCache>
                <c:ptCount val="1"/>
                <c:pt idx="0">
                  <c:v>Peak_A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Summary!$C$25:$AE$25</c:f>
              <c:numCache>
                <c:formatCode>_(* #,##0.00_);_(* \(#,##0.00\);_(* "-"??_);_(@_)</c:formatCode>
                <c:ptCount val="29"/>
                <c:pt idx="0">
                  <c:v>7.4205821076891137E-2</c:v>
                </c:pt>
                <c:pt idx="1">
                  <c:v>8.633393324319294E-2</c:v>
                </c:pt>
                <c:pt idx="2">
                  <c:v>0.10065990142506127</c:v>
                </c:pt>
                <c:pt idx="3">
                  <c:v>0.12277713698459899</c:v>
                </c:pt>
                <c:pt idx="4">
                  <c:v>0.12793777195683162</c:v>
                </c:pt>
                <c:pt idx="5">
                  <c:v>0.12854185691203565</c:v>
                </c:pt>
                <c:pt idx="6">
                  <c:v>0.13970075961624548</c:v>
                </c:pt>
                <c:pt idx="7">
                  <c:v>0.13646930005435517</c:v>
                </c:pt>
                <c:pt idx="8">
                  <c:v>0.14361061792082178</c:v>
                </c:pt>
                <c:pt idx="9">
                  <c:v>0.15023913737836275</c:v>
                </c:pt>
                <c:pt idx="10">
                  <c:v>0.14349376022152346</c:v>
                </c:pt>
                <c:pt idx="11">
                  <c:v>0.1438032292872074</c:v>
                </c:pt>
                <c:pt idx="12">
                  <c:v>0.13377454841920391</c:v>
                </c:pt>
                <c:pt idx="13">
                  <c:v>0.12329723380900302</c:v>
                </c:pt>
                <c:pt idx="14">
                  <c:v>0.12736086838377514</c:v>
                </c:pt>
                <c:pt idx="15">
                  <c:v>0.12966513658713882</c:v>
                </c:pt>
                <c:pt idx="16">
                  <c:v>0.13216157244229185</c:v>
                </c:pt>
                <c:pt idx="17">
                  <c:v>0.14372489772841471</c:v>
                </c:pt>
                <c:pt idx="18">
                  <c:v>0.13451128277237948</c:v>
                </c:pt>
                <c:pt idx="19">
                  <c:v>0.11076606403488845</c:v>
                </c:pt>
                <c:pt idx="20">
                  <c:v>0.10098327107068182</c:v>
                </c:pt>
                <c:pt idx="21">
                  <c:v>9.5817412372266972E-2</c:v>
                </c:pt>
                <c:pt idx="22">
                  <c:v>8.9276468771693387E-2</c:v>
                </c:pt>
                <c:pt idx="23">
                  <c:v>8.8840957712808671E-2</c:v>
                </c:pt>
                <c:pt idx="24">
                  <c:v>8.8267666690586222E-2</c:v>
                </c:pt>
                <c:pt idx="25">
                  <c:v>8.7556595705026039E-2</c:v>
                </c:pt>
                <c:pt idx="26">
                  <c:v>8.6707744756128219E-2</c:v>
                </c:pt>
                <c:pt idx="27">
                  <c:v>8.5721113843892624E-2</c:v>
                </c:pt>
                <c:pt idx="28">
                  <c:v>8.4596702968319143E-2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D-4537-895D-9B95E2C15A47}"/>
            </c:ext>
          </c:extLst>
        </c:ser>
        <c:ser>
          <c:idx val="1"/>
          <c:order val="1"/>
          <c:tx>
            <c:strRef>
              <c:f>Summary!$B$26</c:f>
              <c:strCache>
                <c:ptCount val="1"/>
                <c:pt idx="0">
                  <c:v>Other_A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Summary!$C$26:$AE$26</c:f>
              <c:numCache>
                <c:formatCode>_(* #,##0.00_);_(* \(#,##0.00\);_(* "-"??_);_(@_)</c:formatCode>
                <c:ptCount val="29"/>
                <c:pt idx="0">
                  <c:v>0.19424507226565546</c:v>
                </c:pt>
                <c:pt idx="1">
                  <c:v>0.20975613621476613</c:v>
                </c:pt>
                <c:pt idx="2">
                  <c:v>0.23834230074049484</c:v>
                </c:pt>
                <c:pt idx="3">
                  <c:v>0.27755947638064693</c:v>
                </c:pt>
                <c:pt idx="4">
                  <c:v>0.25224370315820577</c:v>
                </c:pt>
                <c:pt idx="5">
                  <c:v>0.26379073616729992</c:v>
                </c:pt>
                <c:pt idx="6">
                  <c:v>0.28093467477094392</c:v>
                </c:pt>
                <c:pt idx="7">
                  <c:v>0.30293690634498827</c:v>
                </c:pt>
                <c:pt idx="8">
                  <c:v>0.31661004789282693</c:v>
                </c:pt>
                <c:pt idx="9">
                  <c:v>0.31235154161247836</c:v>
                </c:pt>
                <c:pt idx="10">
                  <c:v>0.29771072780098107</c:v>
                </c:pt>
                <c:pt idx="11">
                  <c:v>0.30483413978938151</c:v>
                </c:pt>
                <c:pt idx="12">
                  <c:v>0.28176130088086015</c:v>
                </c:pt>
                <c:pt idx="13">
                  <c:v>0.27597471714556376</c:v>
                </c:pt>
                <c:pt idx="14">
                  <c:v>0.2620825791026386</c:v>
                </c:pt>
                <c:pt idx="15">
                  <c:v>0.24358307642516117</c:v>
                </c:pt>
                <c:pt idx="16">
                  <c:v>0.24010414322151025</c:v>
                </c:pt>
                <c:pt idx="17">
                  <c:v>0.2386400969346468</c:v>
                </c:pt>
                <c:pt idx="18">
                  <c:v>0.24728052748250079</c:v>
                </c:pt>
                <c:pt idx="19">
                  <c:v>0.23676471549476233</c:v>
                </c:pt>
                <c:pt idx="20">
                  <c:v>0.20676107203780528</c:v>
                </c:pt>
                <c:pt idx="21">
                  <c:v>0.19896466809518415</c:v>
                </c:pt>
                <c:pt idx="22">
                  <c:v>0.17633077515287718</c:v>
                </c:pt>
                <c:pt idx="23">
                  <c:v>0.17548641327522091</c:v>
                </c:pt>
                <c:pt idx="24">
                  <c:v>0.17433383192676366</c:v>
                </c:pt>
                <c:pt idx="25">
                  <c:v>0.17287303110750449</c:v>
                </c:pt>
                <c:pt idx="26">
                  <c:v>0.17110401081744395</c:v>
                </c:pt>
                <c:pt idx="27">
                  <c:v>0.16902677105658198</c:v>
                </c:pt>
                <c:pt idx="28">
                  <c:v>0.16664131182491831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DD-4537-895D-9B95E2C15A47}"/>
            </c:ext>
          </c:extLst>
        </c:ser>
        <c:ser>
          <c:idx val="2"/>
          <c:order val="2"/>
          <c:tx>
            <c:strRef>
              <c:f>Summary!$B$27</c:f>
              <c:strCache>
                <c:ptCount val="1"/>
                <c:pt idx="0">
                  <c:v>Peak_B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Summary!$C$27:$AE$27</c:f>
              <c:numCache>
                <c:formatCode>_(* #,##0.00_);_(* \(#,##0.00\);_(* "-"??_);_(@_)</c:formatCode>
                <c:ptCount val="29"/>
                <c:pt idx="0">
                  <c:v>3.7648259822030093E-2</c:v>
                </c:pt>
                <c:pt idx="1">
                  <c:v>5.3296436889931374E-2</c:v>
                </c:pt>
                <c:pt idx="2">
                  <c:v>6.0462935655236388E-2</c:v>
                </c:pt>
                <c:pt idx="3">
                  <c:v>6.2123896177980288E-2</c:v>
                </c:pt>
                <c:pt idx="4">
                  <c:v>4.9308795380825457E-2</c:v>
                </c:pt>
                <c:pt idx="5">
                  <c:v>2.8935758822183567E-2</c:v>
                </c:pt>
                <c:pt idx="6">
                  <c:v>2.7945843583482941E-2</c:v>
                </c:pt>
                <c:pt idx="7">
                  <c:v>2.9666433955167409E-2</c:v>
                </c:pt>
                <c:pt idx="8">
                  <c:v>2.8298542653485671E-2</c:v>
                </c:pt>
                <c:pt idx="9">
                  <c:v>2.5997330074778977E-2</c:v>
                </c:pt>
                <c:pt idx="10">
                  <c:v>2.3984231756313382E-2</c:v>
                </c:pt>
                <c:pt idx="11">
                  <c:v>2.4354168071652735E-2</c:v>
                </c:pt>
                <c:pt idx="12">
                  <c:v>2.6738321612959776E-2</c:v>
                </c:pt>
                <c:pt idx="13">
                  <c:v>2.3005244049946288E-2</c:v>
                </c:pt>
                <c:pt idx="14">
                  <c:v>2.5050708913083523E-2</c:v>
                </c:pt>
                <c:pt idx="15">
                  <c:v>2.4053841527675354E-2</c:v>
                </c:pt>
                <c:pt idx="16">
                  <c:v>2.3171067398702082E-2</c:v>
                </c:pt>
                <c:pt idx="17">
                  <c:v>2.5366529833717875E-2</c:v>
                </c:pt>
                <c:pt idx="18">
                  <c:v>2.3559002528044614E-2</c:v>
                </c:pt>
                <c:pt idx="19">
                  <c:v>1.8112739459702477E-2</c:v>
                </c:pt>
                <c:pt idx="20">
                  <c:v>1.8610533646497604E-2</c:v>
                </c:pt>
                <c:pt idx="21">
                  <c:v>1.8437796082189588E-2</c:v>
                </c:pt>
                <c:pt idx="22">
                  <c:v>1.7242288718238422E-2</c:v>
                </c:pt>
                <c:pt idx="23">
                  <c:v>1.7193113504312317E-2</c:v>
                </c:pt>
                <c:pt idx="24">
                  <c:v>1.7121400547244429E-2</c:v>
                </c:pt>
                <c:pt idx="25">
                  <c:v>1.702714984703475E-2</c:v>
                </c:pt>
                <c:pt idx="26">
                  <c:v>1.6910361403683304E-2</c:v>
                </c:pt>
                <c:pt idx="27">
                  <c:v>1.6771035217190085E-2</c:v>
                </c:pt>
                <c:pt idx="28">
                  <c:v>1.6609171287555093E-2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DD-4537-895D-9B95E2C15A47}"/>
            </c:ext>
          </c:extLst>
        </c:ser>
        <c:ser>
          <c:idx val="3"/>
          <c:order val="3"/>
          <c:tx>
            <c:strRef>
              <c:f>Summary!$B$28</c:f>
              <c:strCache>
                <c:ptCount val="1"/>
                <c:pt idx="0">
                  <c:v>Other_B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Summary!$C$28:$AE$28</c:f>
              <c:numCache>
                <c:formatCode>_(* #,##0.00_);_(* \(#,##0.00\);_(* "-"??_);_(@_)</c:formatCode>
                <c:ptCount val="29"/>
                <c:pt idx="0">
                  <c:v>3.9617880916022509E-2</c:v>
                </c:pt>
                <c:pt idx="1">
                  <c:v>3.5920967737737508E-2</c:v>
                </c:pt>
                <c:pt idx="2">
                  <c:v>3.6947955720054916E-2</c:v>
                </c:pt>
                <c:pt idx="3">
                  <c:v>3.7994049750176298E-2</c:v>
                </c:pt>
                <c:pt idx="4">
                  <c:v>1.5314040691362789E-2</c:v>
                </c:pt>
                <c:pt idx="5">
                  <c:v>5.2973254818923831E-3</c:v>
                </c:pt>
                <c:pt idx="6">
                  <c:v>6.0063090246810363E-3</c:v>
                </c:pt>
                <c:pt idx="7">
                  <c:v>5.2066974245447593E-3</c:v>
                </c:pt>
                <c:pt idx="8">
                  <c:v>4.9178880991362006E-3</c:v>
                </c:pt>
                <c:pt idx="9">
                  <c:v>4.8800237568979504E-3</c:v>
                </c:pt>
                <c:pt idx="10">
                  <c:v>3.0536879866053515E-3</c:v>
                </c:pt>
                <c:pt idx="11">
                  <c:v>3.0109588446793297E-3</c:v>
                </c:pt>
                <c:pt idx="12">
                  <c:v>2.3680534188484071E-3</c:v>
                </c:pt>
                <c:pt idx="13">
                  <c:v>2.2208446637688758E-3</c:v>
                </c:pt>
                <c:pt idx="14">
                  <c:v>2.1810675092951708E-3</c:v>
                </c:pt>
                <c:pt idx="15">
                  <c:v>2.1466557380135287E-3</c:v>
                </c:pt>
                <c:pt idx="16">
                  <c:v>6.6271309651726564E-3</c:v>
                </c:pt>
                <c:pt idx="17">
                  <c:v>6.505509650838682E-3</c:v>
                </c:pt>
                <c:pt idx="18">
                  <c:v>6.4751167139393603E-3</c:v>
                </c:pt>
                <c:pt idx="19">
                  <c:v>4.0394281490646671E-3</c:v>
                </c:pt>
                <c:pt idx="20">
                  <c:v>4.539318113284856E-3</c:v>
                </c:pt>
                <c:pt idx="21">
                  <c:v>3.9728619340919508E-3</c:v>
                </c:pt>
                <c:pt idx="22">
                  <c:v>4.8571503431102994E-4</c:v>
                </c:pt>
                <c:pt idx="23">
                  <c:v>4.8403125734741801E-4</c:v>
                </c:pt>
                <c:pt idx="24">
                  <c:v>4.8201135165091831E-4</c:v>
                </c:pt>
                <c:pt idx="25">
                  <c:v>4.7965531722153084E-4</c:v>
                </c:pt>
                <c:pt idx="26">
                  <c:v>4.7696315405925565E-4</c:v>
                </c:pt>
                <c:pt idx="27">
                  <c:v>4.739348621640928E-4</c:v>
                </c:pt>
                <c:pt idx="28">
                  <c:v>4.7057044153604217E-4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DD-4537-895D-9B95E2C15A47}"/>
            </c:ext>
          </c:extLst>
        </c:ser>
        <c:ser>
          <c:idx val="4"/>
          <c:order val="4"/>
          <c:tx>
            <c:strRef>
              <c:f>Summary!$B$29</c:f>
              <c:strCache>
                <c:ptCount val="1"/>
                <c:pt idx="0">
                  <c:v>Peak_C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Summary!$C$29:$AE$29</c:f>
              <c:numCache>
                <c:formatCode>_(* #,##0.00_);_(* \(#,##0.00\);_(* "-"??_);_(@_)</c:formatCode>
                <c:ptCount val="29"/>
                <c:pt idx="0">
                  <c:v>3.2705852859640653E-3</c:v>
                </c:pt>
                <c:pt idx="1">
                  <c:v>5.2459005791677818E-3</c:v>
                </c:pt>
                <c:pt idx="2">
                  <c:v>5.8993149326659724E-3</c:v>
                </c:pt>
                <c:pt idx="3">
                  <c:v>7.4715038435972979E-3</c:v>
                </c:pt>
                <c:pt idx="4">
                  <c:v>7.6670069730535549E-3</c:v>
                </c:pt>
                <c:pt idx="5">
                  <c:v>5.8135107705500969E-3</c:v>
                </c:pt>
                <c:pt idx="6">
                  <c:v>6.193112441487513E-3</c:v>
                </c:pt>
                <c:pt idx="7">
                  <c:v>6.5511962580305019E-3</c:v>
                </c:pt>
                <c:pt idx="8">
                  <c:v>6.858528367422176E-3</c:v>
                </c:pt>
                <c:pt idx="9">
                  <c:v>7.1611353654517686E-3</c:v>
                </c:pt>
                <c:pt idx="10">
                  <c:v>7.461824304564664E-3</c:v>
                </c:pt>
                <c:pt idx="11">
                  <c:v>7.7663215246671514E-3</c:v>
                </c:pt>
                <c:pt idx="12">
                  <c:v>7.8156935223556295E-3</c:v>
                </c:pt>
                <c:pt idx="13">
                  <c:v>7.9121696523331078E-3</c:v>
                </c:pt>
                <c:pt idx="14">
                  <c:v>8.0323274510629098E-3</c:v>
                </c:pt>
                <c:pt idx="15">
                  <c:v>8.1537205185761158E-3</c:v>
                </c:pt>
                <c:pt idx="16">
                  <c:v>8.5312986054318623E-3</c:v>
                </c:pt>
                <c:pt idx="17">
                  <c:v>8.4282384664130672E-3</c:v>
                </c:pt>
                <c:pt idx="18">
                  <c:v>8.0701483385964643E-3</c:v>
                </c:pt>
                <c:pt idx="19">
                  <c:v>5.8059096138271234E-3</c:v>
                </c:pt>
                <c:pt idx="20">
                  <c:v>5.4264546966332067E-3</c:v>
                </c:pt>
                <c:pt idx="21">
                  <c:v>5.392595245160974E-3</c:v>
                </c:pt>
                <c:pt idx="22">
                  <c:v>5.2729178687301089E-3</c:v>
                </c:pt>
                <c:pt idx="23">
                  <c:v>5.2549291257085627E-3</c:v>
                </c:pt>
                <c:pt idx="24">
                  <c:v>5.2285074719033101E-3</c:v>
                </c:pt>
                <c:pt idx="25">
                  <c:v>5.1936529073143452E-3</c:v>
                </c:pt>
                <c:pt idx="26">
                  <c:v>5.1503654319416791E-3</c:v>
                </c:pt>
                <c:pt idx="27">
                  <c:v>5.0986450457853006E-3</c:v>
                </c:pt>
                <c:pt idx="28">
                  <c:v>5.0384917488452202E-3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DD-4537-895D-9B95E2C15A47}"/>
            </c:ext>
          </c:extLst>
        </c:ser>
        <c:ser>
          <c:idx val="5"/>
          <c:order val="5"/>
          <c:tx>
            <c:strRef>
              <c:f>Summary!$B$30</c:f>
              <c:strCache>
                <c:ptCount val="1"/>
                <c:pt idx="0">
                  <c:v>Other_C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Summary!$C$30:$AE$30</c:f>
              <c:numCache>
                <c:formatCode>_(* #,##0.00_);_(* \(#,##0.00\);_(* "-"??_);_(@_)</c:formatCode>
                <c:ptCount val="29"/>
                <c:pt idx="0">
                  <c:v>1.2505706141048664E-2</c:v>
                </c:pt>
                <c:pt idx="1">
                  <c:v>1.4008999541011225E-2</c:v>
                </c:pt>
                <c:pt idx="2">
                  <c:v>1.5251712641619404E-2</c:v>
                </c:pt>
                <c:pt idx="3">
                  <c:v>1.7005511890428315E-2</c:v>
                </c:pt>
                <c:pt idx="4">
                  <c:v>1.7625271712951657E-2</c:v>
                </c:pt>
                <c:pt idx="5">
                  <c:v>1.7661440820376503E-2</c:v>
                </c:pt>
                <c:pt idx="6">
                  <c:v>1.8374743537598569E-2</c:v>
                </c:pt>
                <c:pt idx="7">
                  <c:v>1.9045778578617369E-2</c:v>
                </c:pt>
                <c:pt idx="8">
                  <c:v>1.9499722297102881E-2</c:v>
                </c:pt>
                <c:pt idx="9">
                  <c:v>1.6482139768415102E-2</c:v>
                </c:pt>
                <c:pt idx="10">
                  <c:v>1.4740946297744023E-2</c:v>
                </c:pt>
                <c:pt idx="11">
                  <c:v>1.5290264004807291E-2</c:v>
                </c:pt>
                <c:pt idx="12">
                  <c:v>1.5538631472710703E-2</c:v>
                </c:pt>
                <c:pt idx="13">
                  <c:v>1.6634467297308091E-2</c:v>
                </c:pt>
                <c:pt idx="14">
                  <c:v>1.6343569554956271E-2</c:v>
                </c:pt>
                <c:pt idx="15">
                  <c:v>1.5993610940773919E-2</c:v>
                </c:pt>
                <c:pt idx="16">
                  <c:v>1.6050549756834256E-2</c:v>
                </c:pt>
                <c:pt idx="17">
                  <c:v>1.5828222393906084E-2</c:v>
                </c:pt>
                <c:pt idx="18">
                  <c:v>1.5125679361464119E-2</c:v>
                </c:pt>
                <c:pt idx="19">
                  <c:v>7.9075016646326796E-3</c:v>
                </c:pt>
                <c:pt idx="20">
                  <c:v>6.5203296808291188E-3</c:v>
                </c:pt>
                <c:pt idx="21">
                  <c:v>6.0237849618099571E-3</c:v>
                </c:pt>
                <c:pt idx="22">
                  <c:v>5.6977590308603899E-3</c:v>
                </c:pt>
                <c:pt idx="23">
                  <c:v>5.6572266453047476E-3</c:v>
                </c:pt>
                <c:pt idx="24">
                  <c:v>5.6005109137995468E-3</c:v>
                </c:pt>
                <c:pt idx="25">
                  <c:v>5.5276118363447946E-3</c:v>
                </c:pt>
                <c:pt idx="26">
                  <c:v>5.4385294129404779E-3</c:v>
                </c:pt>
                <c:pt idx="27">
                  <c:v>5.3332636435866089E-3</c:v>
                </c:pt>
                <c:pt idx="28">
                  <c:v>5.2118145282831832E-3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DD-4537-895D-9B95E2C15A47}"/>
            </c:ext>
          </c:extLst>
        </c:ser>
        <c:ser>
          <c:idx val="6"/>
          <c:order val="6"/>
          <c:tx>
            <c:strRef>
              <c:f>Summary!$B$31</c:f>
              <c:strCache>
                <c:ptCount val="1"/>
                <c:pt idx="0">
                  <c:v>Peak_D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Summary!$C$31:$AE$31</c:f>
              <c:numCache>
                <c:formatCode>_(* #,##0.00_);_(* \(#,##0.00\);_(* "-"??_);_(@_)</c:formatCode>
                <c:ptCount val="29"/>
                <c:pt idx="0">
                  <c:v>3.455828905712921E-2</c:v>
                </c:pt>
                <c:pt idx="1">
                  <c:v>4.0712135645504639E-2</c:v>
                </c:pt>
                <c:pt idx="2">
                  <c:v>4.514953391400179E-2</c:v>
                </c:pt>
                <c:pt idx="3">
                  <c:v>5.0593568809576675E-2</c:v>
                </c:pt>
                <c:pt idx="4">
                  <c:v>5.4460387775664691E-2</c:v>
                </c:pt>
                <c:pt idx="5">
                  <c:v>5.5342937015576077E-2</c:v>
                </c:pt>
                <c:pt idx="6">
                  <c:v>5.8542204151427975E-2</c:v>
                </c:pt>
                <c:pt idx="7">
                  <c:v>6.1445355771410561E-2</c:v>
                </c:pt>
                <c:pt idx="8">
                  <c:v>5.9098679796995963E-2</c:v>
                </c:pt>
                <c:pt idx="9">
                  <c:v>5.8408694611872557E-2</c:v>
                </c:pt>
                <c:pt idx="10">
                  <c:v>5.0035658556064441E-2</c:v>
                </c:pt>
                <c:pt idx="11">
                  <c:v>4.3438434162644E-2</c:v>
                </c:pt>
                <c:pt idx="12">
                  <c:v>2.8281567770521484E-2</c:v>
                </c:pt>
                <c:pt idx="13">
                  <c:v>2.7079810068869198E-2</c:v>
                </c:pt>
                <c:pt idx="14">
                  <c:v>2.7178341315015318E-2</c:v>
                </c:pt>
                <c:pt idx="15">
                  <c:v>2.7368783376868024E-2</c:v>
                </c:pt>
                <c:pt idx="16">
                  <c:v>2.8099588973205619E-2</c:v>
                </c:pt>
                <c:pt idx="17">
                  <c:v>2.8125891209992874E-2</c:v>
                </c:pt>
                <c:pt idx="18">
                  <c:v>2.6954562787236E-2</c:v>
                </c:pt>
                <c:pt idx="19">
                  <c:v>1.932298612110404E-2</c:v>
                </c:pt>
                <c:pt idx="20">
                  <c:v>1.7713207725539238E-2</c:v>
                </c:pt>
                <c:pt idx="21">
                  <c:v>1.7272822096912045E-2</c:v>
                </c:pt>
                <c:pt idx="22">
                  <c:v>1.6900221825976371E-2</c:v>
                </c:pt>
                <c:pt idx="23">
                  <c:v>1.6849569033223596E-2</c:v>
                </c:pt>
                <c:pt idx="24">
                  <c:v>1.6777695401015823E-2</c:v>
                </c:pt>
                <c:pt idx="25">
                  <c:v>1.6684600929353047E-2</c:v>
                </c:pt>
                <c:pt idx="26">
                  <c:v>1.6570285618235214E-2</c:v>
                </c:pt>
                <c:pt idx="27">
                  <c:v>1.6434749467662373E-2</c:v>
                </c:pt>
                <c:pt idx="28">
                  <c:v>1.6277992477634531E-2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DD-4537-895D-9B95E2C15A47}"/>
            </c:ext>
          </c:extLst>
        </c:ser>
        <c:ser>
          <c:idx val="7"/>
          <c:order val="7"/>
          <c:tx>
            <c:strRef>
              <c:f>Summary!$B$32</c:f>
              <c:strCache>
                <c:ptCount val="1"/>
                <c:pt idx="0">
                  <c:v>Other_D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Summary!$C$32:$AE$32</c:f>
              <c:numCache>
                <c:formatCode>_(* #,##0.00_);_(* \(#,##0.00\);_(* "-"??_);_(@_)</c:formatCode>
                <c:ptCount val="29"/>
                <c:pt idx="0">
                  <c:v>3.177558403315707E-2</c:v>
                </c:pt>
                <c:pt idx="1">
                  <c:v>4.2316535329918255E-2</c:v>
                </c:pt>
                <c:pt idx="2">
                  <c:v>5.1813264139016095E-2</c:v>
                </c:pt>
                <c:pt idx="3">
                  <c:v>5.8294481335263423E-2</c:v>
                </c:pt>
                <c:pt idx="4">
                  <c:v>6.2073923888743145E-2</c:v>
                </c:pt>
                <c:pt idx="5">
                  <c:v>5.5603728459101054E-2</c:v>
                </c:pt>
                <c:pt idx="6">
                  <c:v>5.5401042450598931E-2</c:v>
                </c:pt>
                <c:pt idx="7">
                  <c:v>5.8542726498987091E-2</c:v>
                </c:pt>
                <c:pt idx="8">
                  <c:v>5.5139080810895233E-2</c:v>
                </c:pt>
                <c:pt idx="9">
                  <c:v>5.5738968218478339E-2</c:v>
                </c:pt>
                <c:pt idx="10">
                  <c:v>5.678340726266163E-2</c:v>
                </c:pt>
                <c:pt idx="11">
                  <c:v>5.7145729678224691E-2</c:v>
                </c:pt>
                <c:pt idx="12">
                  <c:v>4.4118547615883179E-2</c:v>
                </c:pt>
                <c:pt idx="13">
                  <c:v>4.5259910177185787E-2</c:v>
                </c:pt>
                <c:pt idx="14">
                  <c:v>4.452880144451514E-2</c:v>
                </c:pt>
                <c:pt idx="15">
                  <c:v>3.9806199738327643E-2</c:v>
                </c:pt>
                <c:pt idx="16">
                  <c:v>4.0005599266642787E-2</c:v>
                </c:pt>
                <c:pt idx="17">
                  <c:v>4.3096914564504922E-2</c:v>
                </c:pt>
                <c:pt idx="18">
                  <c:v>3.9889146322326235E-2</c:v>
                </c:pt>
                <c:pt idx="19">
                  <c:v>3.8450260778885019E-2</c:v>
                </c:pt>
                <c:pt idx="20">
                  <c:v>3.5896230559177761E-2</c:v>
                </c:pt>
                <c:pt idx="21">
                  <c:v>3.5523160910684366E-2</c:v>
                </c:pt>
                <c:pt idx="22">
                  <c:v>3.4632143447479967E-2</c:v>
                </c:pt>
                <c:pt idx="23">
                  <c:v>3.4561364279737536E-2</c:v>
                </c:pt>
                <c:pt idx="24">
                  <c:v>3.4461010832729434E-2</c:v>
                </c:pt>
                <c:pt idx="25">
                  <c:v>3.4331083106455607E-2</c:v>
                </c:pt>
                <c:pt idx="26">
                  <c:v>3.4171581100916115E-2</c:v>
                </c:pt>
                <c:pt idx="27">
                  <c:v>3.3982504816110912E-2</c:v>
                </c:pt>
                <c:pt idx="28">
                  <c:v>3.3763854252040003E-2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DD-4537-895D-9B95E2C15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46099471"/>
        <c:axId val="546104047"/>
      </c:barChart>
      <c:catAx>
        <c:axId val="546099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104047"/>
        <c:crosses val="autoZero"/>
        <c:auto val="1"/>
        <c:lblAlgn val="ctr"/>
        <c:lblOffset val="100"/>
        <c:noMultiLvlLbl val="0"/>
      </c:catAx>
      <c:valAx>
        <c:axId val="546104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099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r>
              <a:rPr lang="en-US"/>
              <a:t>End Use Impacts by Bundle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1"/>
          <c:order val="0"/>
          <c:tx>
            <c:strRef>
              <c:f>'End Use Summary'!$C$17</c:f>
              <c:strCache>
                <c:ptCount val="1"/>
                <c:pt idx="0">
                  <c:v>Miscellaneous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Summary'!$D$17:$L$17</c:f>
              <c:numCache>
                <c:formatCode>#,##0.00;\-#,##0.00;\-;@</c:formatCode>
                <c:ptCount val="9"/>
                <c:pt idx="0">
                  <c:v>3.5270672276163151E-2</c:v>
                </c:pt>
                <c:pt idx="1">
                  <c:v>4.4290110418437126E-3</c:v>
                </c:pt>
                <c:pt idx="2">
                  <c:v>1.0521418449734643E-2</c:v>
                </c:pt>
                <c:pt idx="3">
                  <c:v>2.7829567588172652E-3</c:v>
                </c:pt>
                <c:pt idx="5">
                  <c:v>0.18622580260338514</c:v>
                </c:pt>
                <c:pt idx="6">
                  <c:v>1.2497844895860622E-4</c:v>
                </c:pt>
                <c:pt idx="7">
                  <c:v>5.5802480224451834E-2</c:v>
                </c:pt>
                <c:pt idx="8">
                  <c:v>5.3632466221687498E-2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FF-4CF2-9816-9F25E501EB14}"/>
            </c:ext>
          </c:extLst>
        </c:ser>
        <c:ser>
          <c:idx val="10"/>
          <c:order val="1"/>
          <c:tx>
            <c:strRef>
              <c:f>'End Use Summary'!$C$16</c:f>
              <c:strCache>
                <c:ptCount val="1"/>
                <c:pt idx="0">
                  <c:v>Food Preparation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Summary'!$D$16:$L$16</c:f>
              <c:numCache>
                <c:formatCode>#,##0.00;\-#,##0.00;\-;@</c:formatCode>
                <c:ptCount val="9"/>
                <c:pt idx="0">
                  <c:v>9.4282950355494242E-3</c:v>
                </c:pt>
                <c:pt idx="1">
                  <c:v>1.3657875735068146E-3</c:v>
                </c:pt>
                <c:pt idx="2">
                  <c:v>0</c:v>
                </c:pt>
                <c:pt idx="3">
                  <c:v>2.3411359172890092E-5</c:v>
                </c:pt>
                <c:pt idx="5">
                  <c:v>6.3223580235185137E-2</c:v>
                </c:pt>
                <c:pt idx="6">
                  <c:v>1.9829943401079128E-3</c:v>
                </c:pt>
                <c:pt idx="7">
                  <c:v>6.4375800987121946E-7</c:v>
                </c:pt>
                <c:pt idx="8">
                  <c:v>8.5158857440489324E-5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FF-4CF2-9816-9F25E501EB14}"/>
            </c:ext>
          </c:extLst>
        </c:ser>
        <c:ser>
          <c:idx val="9"/>
          <c:order val="2"/>
          <c:tx>
            <c:strRef>
              <c:f>'[1]End Use Table'!$C$15</c:f>
              <c:strCache>
                <c:ptCount val="1"/>
                <c:pt idx="0">
                  <c:v>Electronics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'[1]End Use Table'!$D$5:$L$6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'[1]End Use Table'!$D$15:$L$15</c:f>
              <c:numCache>
                <c:formatCode>General</c:formatCode>
                <c:ptCount val="9"/>
                <c:pt idx="0">
                  <c:v>5.8409383448647266E-3</c:v>
                </c:pt>
                <c:pt idx="1">
                  <c:v>0</c:v>
                </c:pt>
                <c:pt idx="2">
                  <c:v>0</c:v>
                </c:pt>
                <c:pt idx="3">
                  <c:v>2.259870116770302E-3</c:v>
                </c:pt>
                <c:pt idx="5">
                  <c:v>0.15575575955896365</c:v>
                </c:pt>
                <c:pt idx="6">
                  <c:v>7.8400455522938048E-3</c:v>
                </c:pt>
                <c:pt idx="7">
                  <c:v>8.6957822954486052E-5</c:v>
                </c:pt>
                <c:pt idx="8">
                  <c:v>1.1113757397072486E-2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FF-4CF2-9816-9F25E501EB14}"/>
            </c:ext>
          </c:extLst>
        </c:ser>
        <c:ser>
          <c:idx val="8"/>
          <c:order val="3"/>
          <c:tx>
            <c:strRef>
              <c:f>'End Use Summary'!$C$14</c:f>
              <c:strCache>
                <c:ptCount val="1"/>
                <c:pt idx="0">
                  <c:v>Electronics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Summary'!$D$14:$L$14</c:f>
              <c:numCache>
                <c:formatCode>#,##0.00;\-#,##0.00;\-;@</c:formatCode>
                <c:ptCount val="9"/>
                <c:pt idx="0">
                  <c:v>0.11483424921180244</c:v>
                </c:pt>
                <c:pt idx="1">
                  <c:v>2.1957644138129381E-3</c:v>
                </c:pt>
                <c:pt idx="2">
                  <c:v>5.0252642562492343E-3</c:v>
                </c:pt>
                <c:pt idx="3">
                  <c:v>1.1955956561080189E-3</c:v>
                </c:pt>
                <c:pt idx="5">
                  <c:v>9.6803667515956746E-2</c:v>
                </c:pt>
                <c:pt idx="6">
                  <c:v>1.011959293308136E-3</c:v>
                </c:pt>
                <c:pt idx="7">
                  <c:v>5.3265799314311017E-2</c:v>
                </c:pt>
                <c:pt idx="8">
                  <c:v>1.6790926702201149E-2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FF-4CF2-9816-9F25E501EB14}"/>
            </c:ext>
          </c:extLst>
        </c:ser>
        <c:ser>
          <c:idx val="7"/>
          <c:order val="4"/>
          <c:tx>
            <c:strRef>
              <c:f>'End Use Summary'!$C$13</c:f>
              <c:strCache>
                <c:ptCount val="1"/>
                <c:pt idx="0">
                  <c:v>Com Refrigeration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Summary'!$D$13:$L$13</c:f>
              <c:numCache>
                <c:formatCode>#,##0.00;\-#,##0.00;\-;@</c:formatCode>
                <c:ptCount val="9"/>
                <c:pt idx="0">
                  <c:v>3.7537620571376239E-2</c:v>
                </c:pt>
                <c:pt idx="1">
                  <c:v>1.0514552487054509E-4</c:v>
                </c:pt>
                <c:pt idx="2">
                  <c:v>2.3473086222018598E-4</c:v>
                </c:pt>
                <c:pt idx="3">
                  <c:v>1.6387816458079105E-2</c:v>
                </c:pt>
                <c:pt idx="5">
                  <c:v>0.36093837625918263</c:v>
                </c:pt>
                <c:pt idx="6">
                  <c:v>1.5545863036652096E-2</c:v>
                </c:pt>
                <c:pt idx="7">
                  <c:v>5.6706943451634663E-2</c:v>
                </c:pt>
                <c:pt idx="8">
                  <c:v>9.6018251353693893E-2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FF-4CF2-9816-9F25E501EB14}"/>
            </c:ext>
          </c:extLst>
        </c:ser>
        <c:ser>
          <c:idx val="6"/>
          <c:order val="5"/>
          <c:tx>
            <c:strRef>
              <c:f>'End Use Summary'!$C$12</c:f>
              <c:strCache>
                <c:ptCount val="1"/>
                <c:pt idx="0">
                  <c:v>Res Appliances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Summary'!$D$12:$L$12</c:f>
              <c:numCache>
                <c:formatCode>#,##0.00;\-#,##0.00;\-;@</c:formatCode>
                <c:ptCount val="9"/>
                <c:pt idx="0">
                  <c:v>9.380926151097627E-3</c:v>
                </c:pt>
                <c:pt idx="1">
                  <c:v>1.0354905008660693E-2</c:v>
                </c:pt>
                <c:pt idx="2">
                  <c:v>2.4574595641545689E-2</c:v>
                </c:pt>
                <c:pt idx="3">
                  <c:v>3.5912963856486679E-2</c:v>
                </c:pt>
                <c:pt idx="5">
                  <c:v>0.2377783497405295</c:v>
                </c:pt>
                <c:pt idx="6">
                  <c:v>3.295731036559104E-4</c:v>
                </c:pt>
                <c:pt idx="7">
                  <c:v>3.9303520952154607E-2</c:v>
                </c:pt>
                <c:pt idx="8">
                  <c:v>0.55283561292113736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FF-4CF2-9816-9F25E501EB14}"/>
            </c:ext>
          </c:extLst>
        </c:ser>
        <c:ser>
          <c:idx val="5"/>
          <c:order val="6"/>
          <c:tx>
            <c:strRef>
              <c:f>'End Use Summary'!$C$11</c:f>
              <c:strCache>
                <c:ptCount val="1"/>
                <c:pt idx="0">
                  <c:v>Exterior Lighting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Summary'!$D$11:$L$11</c:f>
              <c:numCache>
                <c:formatCode>#,##0.00;\-#,##0.00;\-;@</c:formatCode>
                <c:ptCount val="9"/>
                <c:pt idx="0">
                  <c:v>2.7701694706918325E-2</c:v>
                </c:pt>
                <c:pt idx="1">
                  <c:v>5.4322498170245398E-2</c:v>
                </c:pt>
                <c:pt idx="2">
                  <c:v>5.9451722402958521E-3</c:v>
                </c:pt>
                <c:pt idx="3">
                  <c:v>1.3037596561301002E-2</c:v>
                </c:pt>
                <c:pt idx="5">
                  <c:v>0.22405156822328612</c:v>
                </c:pt>
                <c:pt idx="6">
                  <c:v>8.7380908851298414E-2</c:v>
                </c:pt>
                <c:pt idx="7">
                  <c:v>5.1245419423128474E-3</c:v>
                </c:pt>
                <c:pt idx="8">
                  <c:v>6.950687118509398E-2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FF-4CF2-9816-9F25E501EB14}"/>
            </c:ext>
          </c:extLst>
        </c:ser>
        <c:ser>
          <c:idx val="4"/>
          <c:order val="7"/>
          <c:tx>
            <c:strRef>
              <c:f>'End Use Summary'!$C$10</c:f>
              <c:strCache>
                <c:ptCount val="1"/>
                <c:pt idx="0">
                  <c:v>Interior Lighting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Summary'!$D$10:$L$10</c:f>
              <c:numCache>
                <c:formatCode>#,##0.00;\-#,##0.00;\-;@</c:formatCode>
                <c:ptCount val="9"/>
                <c:pt idx="0">
                  <c:v>6.7235477786273173E-2</c:v>
                </c:pt>
                <c:pt idx="1">
                  <c:v>0.42953444413554676</c:v>
                </c:pt>
                <c:pt idx="2">
                  <c:v>9.8934886138508302E-3</c:v>
                </c:pt>
                <c:pt idx="3">
                  <c:v>4.2996665445892507E-2</c:v>
                </c:pt>
                <c:pt idx="5">
                  <c:v>1.5813284025991627</c:v>
                </c:pt>
                <c:pt idx="6">
                  <c:v>0.18941850727020546</c:v>
                </c:pt>
                <c:pt idx="7">
                  <c:v>2.3534141507393788E-2</c:v>
                </c:pt>
                <c:pt idx="8">
                  <c:v>5.8045192193100052E-2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FF-4CF2-9816-9F25E501EB14}"/>
            </c:ext>
          </c:extLst>
        </c:ser>
        <c:ser>
          <c:idx val="3"/>
          <c:order val="8"/>
          <c:tx>
            <c:strRef>
              <c:f>'End Use Summary'!$C$9</c:f>
              <c:strCache>
                <c:ptCount val="1"/>
                <c:pt idx="0">
                  <c:v>Water Heating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Summary'!$D$9:$L$9</c:f>
              <c:numCache>
                <c:formatCode>#,##0.00;\-#,##0.00;\-;@</c:formatCode>
                <c:ptCount val="9"/>
                <c:pt idx="0">
                  <c:v>5.5525281848168073E-2</c:v>
                </c:pt>
                <c:pt idx="1">
                  <c:v>2.9598901801096882E-3</c:v>
                </c:pt>
                <c:pt idx="2">
                  <c:v>1.0415550932854602E-2</c:v>
                </c:pt>
                <c:pt idx="3">
                  <c:v>1.1692566336340597E-2</c:v>
                </c:pt>
                <c:pt idx="5">
                  <c:v>1.4424092333480696</c:v>
                </c:pt>
                <c:pt idx="6">
                  <c:v>1.9820542959082883E-3</c:v>
                </c:pt>
                <c:pt idx="7">
                  <c:v>1.7552997944134768E-2</c:v>
                </c:pt>
                <c:pt idx="8">
                  <c:v>6.5660112247625302E-2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FF-4CF2-9816-9F25E501EB14}"/>
            </c:ext>
          </c:extLst>
        </c:ser>
        <c:ser>
          <c:idx val="2"/>
          <c:order val="9"/>
          <c:tx>
            <c:strRef>
              <c:f>'End Use Summary'!$C$8</c:f>
              <c:strCache>
                <c:ptCount val="1"/>
                <c:pt idx="0">
                  <c:v>Ventilation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Summary'!$D$8:$L$8</c:f>
              <c:numCache>
                <c:formatCode>#,##0.00;\-#,##0.00;\-;@</c:formatCode>
                <c:ptCount val="9"/>
                <c:pt idx="0">
                  <c:v>0.27997512470423458</c:v>
                </c:pt>
                <c:pt idx="1">
                  <c:v>1.7457009007430115E-2</c:v>
                </c:pt>
                <c:pt idx="2">
                  <c:v>3.3839136708830896E-2</c:v>
                </c:pt>
                <c:pt idx="3">
                  <c:v>6.1733868937164517E-2</c:v>
                </c:pt>
                <c:pt idx="5">
                  <c:v>0.15359011740236223</c:v>
                </c:pt>
                <c:pt idx="6">
                  <c:v>4.7119596136946523E-3</c:v>
                </c:pt>
                <c:pt idx="7">
                  <c:v>3.5289008073352619E-2</c:v>
                </c:pt>
                <c:pt idx="8">
                  <c:v>3.9039296741638037E-2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FF-4CF2-9816-9F25E501EB14}"/>
            </c:ext>
          </c:extLst>
        </c:ser>
        <c:ser>
          <c:idx val="0"/>
          <c:order val="10"/>
          <c:tx>
            <c:strRef>
              <c:f>'End Use Summary'!$C$7</c:f>
              <c:strCache>
                <c:ptCount val="1"/>
                <c:pt idx="0">
                  <c:v>Cooling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Summary'!$D$7:$L$7</c:f>
              <c:numCache>
                <c:formatCode>#,##0.00;\-#,##0.00;\-;@</c:formatCode>
                <c:ptCount val="9"/>
                <c:pt idx="0">
                  <c:v>2.2168360794158772</c:v>
                </c:pt>
                <c:pt idx="1">
                  <c:v>0.25540449317143543</c:v>
                </c:pt>
                <c:pt idx="2">
                  <c:v>5.0647094094335821E-2</c:v>
                </c:pt>
                <c:pt idx="3">
                  <c:v>0.55756021678249812</c:v>
                </c:pt>
                <c:pt idx="5">
                  <c:v>0.60805366384744286</c:v>
                </c:pt>
                <c:pt idx="6">
                  <c:v>2.3262842416156958E-3</c:v>
                </c:pt>
                <c:pt idx="7">
                  <c:v>4.0358511709110471E-2</c:v>
                </c:pt>
                <c:pt idx="8">
                  <c:v>0.12309004693775495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6FF-4CF2-9816-9F25E501E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0141727"/>
        <c:axId val="1799485055"/>
      </c:barChart>
      <c:catAx>
        <c:axId val="197014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1799485055"/>
        <c:crosses val="autoZero"/>
        <c:auto val="1"/>
        <c:lblAlgn val="ctr"/>
        <c:lblOffset val="100"/>
        <c:noMultiLvlLbl val="0"/>
      </c:catAx>
      <c:valAx>
        <c:axId val="179948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en-US"/>
                  <a:t>2045 Cumulative Savings (GWh)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en-US"/>
            </a:p>
          </c:txPr>
        </c:title>
        <c:numFmt formatCode="#,##0;\-#,##0;\-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1970141727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431800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8C9641-56F0-42D3-AE44-7D337FA9E3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1</xdr:row>
      <xdr:rowOff>0</xdr:rowOff>
    </xdr:from>
    <xdr:to>
      <xdr:col>19</xdr:col>
      <xdr:colOff>203834</xdr:colOff>
      <xdr:row>20</xdr:row>
      <xdr:rowOff>38417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CFA7061-17E1-4A98-8BF1-1F5443175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190500"/>
          <a:ext cx="7315834" cy="3657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3</xdr:row>
      <xdr:rowOff>71437</xdr:rowOff>
    </xdr:from>
    <xdr:to>
      <xdr:col>23</xdr:col>
      <xdr:colOff>342900</xdr:colOff>
      <xdr:row>23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531AB5-5518-492A-95C6-21D6DAF8415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guyen\Documents\EAP%20Projects\32024%20HECO%202021%20IGP%20Support\Measure%20Mapping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 Use Table"/>
      <sheetName val="Oahu"/>
      <sheetName val="Maui"/>
      <sheetName val="Hawaii"/>
      <sheetName val="Lanai"/>
      <sheetName val="Molokai"/>
    </sheetNames>
    <sheetDataSet>
      <sheetData sheetId="0">
        <row r="5">
          <cell r="D5" t="str">
            <v>Peak</v>
          </cell>
          <cell r="H5" t="str">
            <v xml:space="preserve"> </v>
          </cell>
          <cell r="I5" t="str">
            <v>Other</v>
          </cell>
        </row>
        <row r="6">
          <cell r="D6" t="str">
            <v>A</v>
          </cell>
          <cell r="E6" t="str">
            <v>B</v>
          </cell>
          <cell r="F6" t="str">
            <v>C</v>
          </cell>
          <cell r="G6" t="str">
            <v>D</v>
          </cell>
          <cell r="I6" t="str">
            <v>A</v>
          </cell>
          <cell r="J6" t="str">
            <v>B</v>
          </cell>
          <cell r="K6" t="str">
            <v>C</v>
          </cell>
          <cell r="L6" t="str">
            <v>D</v>
          </cell>
        </row>
        <row r="15">
          <cell r="C15" t="str">
            <v>Electronics</v>
          </cell>
          <cell r="D15">
            <v>5.8409383448647266E-3</v>
          </cell>
          <cell r="E15">
            <v>0</v>
          </cell>
          <cell r="F15">
            <v>0</v>
          </cell>
          <cell r="G15">
            <v>2.259870116770302E-3</v>
          </cell>
          <cell r="I15">
            <v>0.15575575955896365</v>
          </cell>
          <cell r="J15">
            <v>7.8400455522938048E-3</v>
          </cell>
          <cell r="K15">
            <v>8.6957822954486052E-5</v>
          </cell>
          <cell r="L15">
            <v>1.1113757397072486E-2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AEG">
      <a:dk1>
        <a:sysClr val="windowText" lastClr="000000"/>
      </a:dk1>
      <a:lt1>
        <a:sysClr val="window" lastClr="FFFFFF"/>
      </a:lt1>
      <a:dk2>
        <a:srgbClr val="1C1D4D"/>
      </a:dk2>
      <a:lt2>
        <a:srgbClr val="E6E7E8"/>
      </a:lt2>
      <a:accent1>
        <a:srgbClr val="348490"/>
      </a:accent1>
      <a:accent2>
        <a:srgbClr val="00376C"/>
      </a:accent2>
      <a:accent3>
        <a:srgbClr val="990000"/>
      </a:accent3>
      <a:accent4>
        <a:srgbClr val="FFCC66"/>
      </a:accent4>
      <a:accent5>
        <a:srgbClr val="FF7F00"/>
      </a:accent5>
      <a:accent6>
        <a:srgbClr val="A5C0B8"/>
      </a:accent6>
      <a:hlink>
        <a:srgbClr val="348490"/>
      </a:hlink>
      <a:folHlink>
        <a:srgbClr val="7F7F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DDA66-C439-4FAB-A8E2-415B826AE305}">
  <sheetPr codeName="Sheet12"/>
  <dimension ref="B23:AG155"/>
  <sheetViews>
    <sheetView tabSelected="1" topLeftCell="C108" zoomScale="75" zoomScaleNormal="75" workbookViewId="0">
      <selection activeCell="AG136" sqref="AG136"/>
    </sheetView>
  </sheetViews>
  <sheetFormatPr defaultRowHeight="15" x14ac:dyDescent="0.25"/>
  <cols>
    <col min="1" max="1" width="3.28515625" customWidth="1"/>
    <col min="2" max="2" width="25.5703125" customWidth="1"/>
    <col min="3" max="32" width="10.7109375" customWidth="1"/>
    <col min="33" max="33" width="16.5703125" bestFit="1" customWidth="1"/>
  </cols>
  <sheetData>
    <row r="23" spans="2:31" x14ac:dyDescent="0.25">
      <c r="B23" s="1" t="s">
        <v>9</v>
      </c>
    </row>
    <row r="24" spans="2:31" x14ac:dyDescent="0.25">
      <c r="B24" s="2" t="s">
        <v>0</v>
      </c>
      <c r="C24" s="3">
        <v>2022</v>
      </c>
      <c r="D24" s="3">
        <f>C24+1</f>
        <v>2023</v>
      </c>
      <c r="E24" s="3">
        <f t="shared" ref="E24:AE24" si="0">D24+1</f>
        <v>2024</v>
      </c>
      <c r="F24" s="3">
        <f t="shared" si="0"/>
        <v>2025</v>
      </c>
      <c r="G24" s="3">
        <f t="shared" si="0"/>
        <v>2026</v>
      </c>
      <c r="H24" s="3">
        <f t="shared" si="0"/>
        <v>2027</v>
      </c>
      <c r="I24" s="3">
        <f t="shared" si="0"/>
        <v>2028</v>
      </c>
      <c r="J24" s="3">
        <f t="shared" si="0"/>
        <v>2029</v>
      </c>
      <c r="K24" s="3">
        <f t="shared" si="0"/>
        <v>2030</v>
      </c>
      <c r="L24" s="3">
        <f t="shared" si="0"/>
        <v>2031</v>
      </c>
      <c r="M24" s="3">
        <f t="shared" si="0"/>
        <v>2032</v>
      </c>
      <c r="N24" s="3">
        <f t="shared" si="0"/>
        <v>2033</v>
      </c>
      <c r="O24" s="3">
        <f t="shared" si="0"/>
        <v>2034</v>
      </c>
      <c r="P24" s="3">
        <f t="shared" si="0"/>
        <v>2035</v>
      </c>
      <c r="Q24" s="3">
        <f t="shared" si="0"/>
        <v>2036</v>
      </c>
      <c r="R24" s="3">
        <f t="shared" si="0"/>
        <v>2037</v>
      </c>
      <c r="S24" s="3">
        <f t="shared" si="0"/>
        <v>2038</v>
      </c>
      <c r="T24" s="3">
        <f t="shared" si="0"/>
        <v>2039</v>
      </c>
      <c r="U24" s="3">
        <f t="shared" si="0"/>
        <v>2040</v>
      </c>
      <c r="V24" s="3">
        <f t="shared" si="0"/>
        <v>2041</v>
      </c>
      <c r="W24" s="3">
        <f t="shared" si="0"/>
        <v>2042</v>
      </c>
      <c r="X24" s="3">
        <f t="shared" si="0"/>
        <v>2043</v>
      </c>
      <c r="Y24" s="3">
        <f t="shared" si="0"/>
        <v>2044</v>
      </c>
      <c r="Z24" s="3">
        <f t="shared" si="0"/>
        <v>2045</v>
      </c>
      <c r="AA24" s="3">
        <f t="shared" si="0"/>
        <v>2046</v>
      </c>
      <c r="AB24" s="3">
        <f t="shared" si="0"/>
        <v>2047</v>
      </c>
      <c r="AC24" s="3">
        <f t="shared" si="0"/>
        <v>2048</v>
      </c>
      <c r="AD24" s="3">
        <f t="shared" si="0"/>
        <v>2049</v>
      </c>
      <c r="AE24" s="3">
        <f t="shared" si="0"/>
        <v>2050</v>
      </c>
    </row>
    <row r="25" spans="2:31" x14ac:dyDescent="0.25">
      <c r="B25" s="4" t="s">
        <v>1</v>
      </c>
      <c r="C25" s="5">
        <v>7.4205821076891137E-2</v>
      </c>
      <c r="D25" s="5">
        <v>8.633393324319294E-2</v>
      </c>
      <c r="E25" s="5">
        <v>0.10065990142506127</v>
      </c>
      <c r="F25" s="5">
        <v>0.12277713698459899</v>
      </c>
      <c r="G25" s="5">
        <v>0.12793777195683162</v>
      </c>
      <c r="H25" s="5">
        <v>0.12854185691203565</v>
      </c>
      <c r="I25" s="5">
        <v>0.13970075961624548</v>
      </c>
      <c r="J25" s="5">
        <v>0.13646930005435517</v>
      </c>
      <c r="K25" s="5">
        <v>0.14361061792082178</v>
      </c>
      <c r="L25" s="5">
        <v>0.15023913737836275</v>
      </c>
      <c r="M25" s="5">
        <v>0.14349376022152346</v>
      </c>
      <c r="N25" s="5">
        <v>0.1438032292872074</v>
      </c>
      <c r="O25" s="5">
        <v>0.13377454841920391</v>
      </c>
      <c r="P25" s="5">
        <v>0.12329723380900302</v>
      </c>
      <c r="Q25" s="5">
        <v>0.12736086838377514</v>
      </c>
      <c r="R25" s="5">
        <v>0.12966513658713882</v>
      </c>
      <c r="S25" s="5">
        <v>0.13216157244229185</v>
      </c>
      <c r="T25" s="5">
        <v>0.14372489772841471</v>
      </c>
      <c r="U25" s="5">
        <v>0.13451128277237948</v>
      </c>
      <c r="V25" s="5">
        <v>0.11076606403488845</v>
      </c>
      <c r="W25" s="5">
        <v>0.10098327107068182</v>
      </c>
      <c r="X25" s="5">
        <v>9.5817412372266972E-2</v>
      </c>
      <c r="Y25" s="5">
        <v>8.9276468771693387E-2</v>
      </c>
      <c r="Z25" s="5">
        <v>8.8840957712808671E-2</v>
      </c>
      <c r="AA25" s="5">
        <v>8.8267666690586222E-2</v>
      </c>
      <c r="AB25" s="5">
        <v>8.7556595705026039E-2</v>
      </c>
      <c r="AC25" s="5">
        <v>8.6707744756128219E-2</v>
      </c>
      <c r="AD25" s="5">
        <v>8.5721113843892624E-2</v>
      </c>
      <c r="AE25" s="5">
        <v>8.4596702968319143E-2</v>
      </c>
    </row>
    <row r="26" spans="2:31" x14ac:dyDescent="0.25">
      <c r="B26" s="4" t="s">
        <v>2</v>
      </c>
      <c r="C26" s="5">
        <v>0.19424507226565546</v>
      </c>
      <c r="D26" s="5">
        <v>0.20975613621476613</v>
      </c>
      <c r="E26" s="5">
        <v>0.23834230074049484</v>
      </c>
      <c r="F26" s="5">
        <v>0.27755947638064693</v>
      </c>
      <c r="G26" s="5">
        <v>0.25224370315820577</v>
      </c>
      <c r="H26" s="5">
        <v>0.26379073616729992</v>
      </c>
      <c r="I26" s="5">
        <v>0.28093467477094392</v>
      </c>
      <c r="J26" s="5">
        <v>0.30293690634498827</v>
      </c>
      <c r="K26" s="5">
        <v>0.31661004789282693</v>
      </c>
      <c r="L26" s="5">
        <v>0.31235154161247836</v>
      </c>
      <c r="M26" s="5">
        <v>0.29771072780098107</v>
      </c>
      <c r="N26" s="5">
        <v>0.30483413978938151</v>
      </c>
      <c r="O26" s="5">
        <v>0.28176130088086015</v>
      </c>
      <c r="P26" s="5">
        <v>0.27597471714556376</v>
      </c>
      <c r="Q26" s="5">
        <v>0.2620825791026386</v>
      </c>
      <c r="R26" s="5">
        <v>0.24358307642516117</v>
      </c>
      <c r="S26" s="5">
        <v>0.24010414322151025</v>
      </c>
      <c r="T26" s="5">
        <v>0.2386400969346468</v>
      </c>
      <c r="U26" s="5">
        <v>0.24728052748250079</v>
      </c>
      <c r="V26" s="5">
        <v>0.23676471549476233</v>
      </c>
      <c r="W26" s="5">
        <v>0.20676107203780528</v>
      </c>
      <c r="X26" s="5">
        <v>0.19896466809518415</v>
      </c>
      <c r="Y26" s="5">
        <v>0.17633077515287718</v>
      </c>
      <c r="Z26" s="5">
        <v>0.17548641327522091</v>
      </c>
      <c r="AA26" s="5">
        <v>0.17433383192676366</v>
      </c>
      <c r="AB26" s="5">
        <v>0.17287303110750449</v>
      </c>
      <c r="AC26" s="5">
        <v>0.17110401081744395</v>
      </c>
      <c r="AD26" s="5">
        <v>0.16902677105658198</v>
      </c>
      <c r="AE26" s="5">
        <v>0.16664131182491831</v>
      </c>
    </row>
    <row r="27" spans="2:31" x14ac:dyDescent="0.25">
      <c r="B27" s="4" t="s">
        <v>3</v>
      </c>
      <c r="C27" s="5">
        <v>3.7648259822030093E-2</v>
      </c>
      <c r="D27" s="5">
        <v>5.3296436889931374E-2</v>
      </c>
      <c r="E27" s="5">
        <v>6.0462935655236388E-2</v>
      </c>
      <c r="F27" s="5">
        <v>6.2123896177980288E-2</v>
      </c>
      <c r="G27" s="5">
        <v>4.9308795380825457E-2</v>
      </c>
      <c r="H27" s="5">
        <v>2.8935758822183567E-2</v>
      </c>
      <c r="I27" s="5">
        <v>2.7945843583482941E-2</v>
      </c>
      <c r="J27" s="5">
        <v>2.9666433955167409E-2</v>
      </c>
      <c r="K27" s="5">
        <v>2.8298542653485671E-2</v>
      </c>
      <c r="L27" s="5">
        <v>2.5997330074778977E-2</v>
      </c>
      <c r="M27" s="5">
        <v>2.3984231756313382E-2</v>
      </c>
      <c r="N27" s="5">
        <v>2.4354168071652735E-2</v>
      </c>
      <c r="O27" s="5">
        <v>2.6738321612959776E-2</v>
      </c>
      <c r="P27" s="5">
        <v>2.3005244049946288E-2</v>
      </c>
      <c r="Q27" s="5">
        <v>2.5050708913083523E-2</v>
      </c>
      <c r="R27" s="5">
        <v>2.4053841527675354E-2</v>
      </c>
      <c r="S27" s="5">
        <v>2.3171067398702082E-2</v>
      </c>
      <c r="T27" s="5">
        <v>2.5366529833717875E-2</v>
      </c>
      <c r="U27" s="5">
        <v>2.3559002528044614E-2</v>
      </c>
      <c r="V27" s="5">
        <v>1.8112739459702477E-2</v>
      </c>
      <c r="W27" s="5">
        <v>1.8610533646497604E-2</v>
      </c>
      <c r="X27" s="5">
        <v>1.8437796082189588E-2</v>
      </c>
      <c r="Y27" s="5">
        <v>1.7242288718238422E-2</v>
      </c>
      <c r="Z27" s="5">
        <v>1.7193113504312317E-2</v>
      </c>
      <c r="AA27" s="5">
        <v>1.7121400547244429E-2</v>
      </c>
      <c r="AB27" s="5">
        <v>1.702714984703475E-2</v>
      </c>
      <c r="AC27" s="5">
        <v>1.6910361403683304E-2</v>
      </c>
      <c r="AD27" s="5">
        <v>1.6771035217190085E-2</v>
      </c>
      <c r="AE27" s="5">
        <v>1.6609171287555093E-2</v>
      </c>
    </row>
    <row r="28" spans="2:31" x14ac:dyDescent="0.25">
      <c r="B28" s="4" t="s">
        <v>5</v>
      </c>
      <c r="C28" s="5">
        <v>3.9617880916022509E-2</v>
      </c>
      <c r="D28" s="5">
        <v>3.5920967737737508E-2</v>
      </c>
      <c r="E28" s="5">
        <v>3.6947955720054916E-2</v>
      </c>
      <c r="F28" s="5">
        <v>3.7994049750176298E-2</v>
      </c>
      <c r="G28" s="5">
        <v>1.5314040691362789E-2</v>
      </c>
      <c r="H28" s="5">
        <v>5.2973254818923831E-3</v>
      </c>
      <c r="I28" s="5">
        <v>6.0063090246810363E-3</v>
      </c>
      <c r="J28" s="5">
        <v>5.2066974245447593E-3</v>
      </c>
      <c r="K28" s="5">
        <v>4.9178880991362006E-3</v>
      </c>
      <c r="L28" s="5">
        <v>4.8800237568979504E-3</v>
      </c>
      <c r="M28" s="5">
        <v>3.0536879866053515E-3</v>
      </c>
      <c r="N28" s="5">
        <v>3.0109588446793297E-3</v>
      </c>
      <c r="O28" s="5">
        <v>2.3680534188484071E-3</v>
      </c>
      <c r="P28" s="5">
        <v>2.2208446637688758E-3</v>
      </c>
      <c r="Q28" s="5">
        <v>2.1810675092951708E-3</v>
      </c>
      <c r="R28" s="5">
        <v>2.1466557380135287E-3</v>
      </c>
      <c r="S28" s="5">
        <v>6.6271309651726564E-3</v>
      </c>
      <c r="T28" s="5">
        <v>6.505509650838682E-3</v>
      </c>
      <c r="U28" s="5">
        <v>6.4751167139393603E-3</v>
      </c>
      <c r="V28" s="5">
        <v>4.0394281490646671E-3</v>
      </c>
      <c r="W28" s="5">
        <v>4.539318113284856E-3</v>
      </c>
      <c r="X28" s="5">
        <v>3.9728619340919508E-3</v>
      </c>
      <c r="Y28" s="5">
        <v>4.8571503431102994E-4</v>
      </c>
      <c r="Z28" s="5">
        <v>4.8403125734741801E-4</v>
      </c>
      <c r="AA28" s="5">
        <v>4.8201135165091831E-4</v>
      </c>
      <c r="AB28" s="5">
        <v>4.7965531722153084E-4</v>
      </c>
      <c r="AC28" s="5">
        <v>4.7696315405925565E-4</v>
      </c>
      <c r="AD28" s="5">
        <v>4.739348621640928E-4</v>
      </c>
      <c r="AE28" s="5">
        <v>4.7057044153604217E-4</v>
      </c>
    </row>
    <row r="29" spans="2:31" x14ac:dyDescent="0.25">
      <c r="B29" s="4" t="s">
        <v>4</v>
      </c>
      <c r="C29" s="5">
        <v>3.2705852859640653E-3</v>
      </c>
      <c r="D29" s="5">
        <v>5.2459005791677818E-3</v>
      </c>
      <c r="E29" s="5">
        <v>5.8993149326659724E-3</v>
      </c>
      <c r="F29" s="5">
        <v>7.4715038435972979E-3</v>
      </c>
      <c r="G29" s="5">
        <v>7.6670069730535549E-3</v>
      </c>
      <c r="H29" s="5">
        <v>5.8135107705500969E-3</v>
      </c>
      <c r="I29" s="5">
        <v>6.193112441487513E-3</v>
      </c>
      <c r="J29" s="5">
        <v>6.5511962580305019E-3</v>
      </c>
      <c r="K29" s="5">
        <v>6.858528367422176E-3</v>
      </c>
      <c r="L29" s="5">
        <v>7.1611353654517686E-3</v>
      </c>
      <c r="M29" s="5">
        <v>7.461824304564664E-3</v>
      </c>
      <c r="N29" s="5">
        <v>7.7663215246671514E-3</v>
      </c>
      <c r="O29" s="5">
        <v>7.8156935223556295E-3</v>
      </c>
      <c r="P29" s="5">
        <v>7.9121696523331078E-3</v>
      </c>
      <c r="Q29" s="5">
        <v>8.0323274510629098E-3</v>
      </c>
      <c r="R29" s="5">
        <v>8.1537205185761158E-3</v>
      </c>
      <c r="S29" s="5">
        <v>8.5312986054318623E-3</v>
      </c>
      <c r="T29" s="5">
        <v>8.4282384664130672E-3</v>
      </c>
      <c r="U29" s="5">
        <v>8.0701483385964643E-3</v>
      </c>
      <c r="V29" s="5">
        <v>5.8059096138271234E-3</v>
      </c>
      <c r="W29" s="5">
        <v>5.4264546966332067E-3</v>
      </c>
      <c r="X29" s="5">
        <v>5.392595245160974E-3</v>
      </c>
      <c r="Y29" s="5">
        <v>5.2729178687301089E-3</v>
      </c>
      <c r="Z29" s="5">
        <v>5.2549291257085627E-3</v>
      </c>
      <c r="AA29" s="5">
        <v>5.2285074719033101E-3</v>
      </c>
      <c r="AB29" s="5">
        <v>5.1936529073143452E-3</v>
      </c>
      <c r="AC29" s="5">
        <v>5.1503654319416791E-3</v>
      </c>
      <c r="AD29" s="5">
        <v>5.0986450457853006E-3</v>
      </c>
      <c r="AE29" s="5">
        <v>5.0384917488452202E-3</v>
      </c>
    </row>
    <row r="30" spans="2:31" x14ac:dyDescent="0.25">
      <c r="B30" s="4" t="s">
        <v>7</v>
      </c>
      <c r="C30" s="5">
        <v>1.2505706141048664E-2</v>
      </c>
      <c r="D30" s="5">
        <v>1.4008999541011225E-2</v>
      </c>
      <c r="E30" s="5">
        <v>1.5251712641619404E-2</v>
      </c>
      <c r="F30" s="5">
        <v>1.7005511890428315E-2</v>
      </c>
      <c r="G30" s="5">
        <v>1.7625271712951657E-2</v>
      </c>
      <c r="H30" s="5">
        <v>1.7661440820376503E-2</v>
      </c>
      <c r="I30" s="5">
        <v>1.8374743537598569E-2</v>
      </c>
      <c r="J30" s="5">
        <v>1.9045778578617369E-2</v>
      </c>
      <c r="K30" s="5">
        <v>1.9499722297102881E-2</v>
      </c>
      <c r="L30" s="5">
        <v>1.6482139768415102E-2</v>
      </c>
      <c r="M30" s="5">
        <v>1.4740946297744023E-2</v>
      </c>
      <c r="N30" s="5">
        <v>1.5290264004807291E-2</v>
      </c>
      <c r="O30" s="5">
        <v>1.5538631472710703E-2</v>
      </c>
      <c r="P30" s="5">
        <v>1.6634467297308091E-2</v>
      </c>
      <c r="Q30" s="5">
        <v>1.6343569554956271E-2</v>
      </c>
      <c r="R30" s="5">
        <v>1.5993610940773919E-2</v>
      </c>
      <c r="S30" s="5">
        <v>1.6050549756834256E-2</v>
      </c>
      <c r="T30" s="5">
        <v>1.5828222393906084E-2</v>
      </c>
      <c r="U30" s="5">
        <v>1.5125679361464119E-2</v>
      </c>
      <c r="V30" s="5">
        <v>7.9075016646326796E-3</v>
      </c>
      <c r="W30" s="5">
        <v>6.5203296808291188E-3</v>
      </c>
      <c r="X30" s="5">
        <v>6.0237849618099571E-3</v>
      </c>
      <c r="Y30" s="5">
        <v>5.6977590308603899E-3</v>
      </c>
      <c r="Z30" s="5">
        <v>5.6572266453047476E-3</v>
      </c>
      <c r="AA30" s="5">
        <v>5.6005109137995468E-3</v>
      </c>
      <c r="AB30" s="5">
        <v>5.5276118363447946E-3</v>
      </c>
      <c r="AC30" s="5">
        <v>5.4385294129404779E-3</v>
      </c>
      <c r="AD30" s="5">
        <v>5.3332636435866089E-3</v>
      </c>
      <c r="AE30" s="5">
        <v>5.2118145282831832E-3</v>
      </c>
    </row>
    <row r="31" spans="2:31" x14ac:dyDescent="0.25">
      <c r="B31" s="4" t="s">
        <v>6</v>
      </c>
      <c r="C31" s="5">
        <v>3.455828905712921E-2</v>
      </c>
      <c r="D31" s="5">
        <v>4.0712135645504639E-2</v>
      </c>
      <c r="E31" s="5">
        <v>4.514953391400179E-2</v>
      </c>
      <c r="F31" s="5">
        <v>5.0593568809576675E-2</v>
      </c>
      <c r="G31" s="5">
        <v>5.4460387775664691E-2</v>
      </c>
      <c r="H31" s="5">
        <v>5.5342937015576077E-2</v>
      </c>
      <c r="I31" s="5">
        <v>5.8542204151427975E-2</v>
      </c>
      <c r="J31" s="5">
        <v>6.1445355771410561E-2</v>
      </c>
      <c r="K31" s="5">
        <v>5.9098679796995963E-2</v>
      </c>
      <c r="L31" s="5">
        <v>5.8408694611872557E-2</v>
      </c>
      <c r="M31" s="5">
        <v>5.0035658556064441E-2</v>
      </c>
      <c r="N31" s="5">
        <v>4.3438434162644E-2</v>
      </c>
      <c r="O31" s="5">
        <v>2.8281567770521484E-2</v>
      </c>
      <c r="P31" s="5">
        <v>2.7079810068869198E-2</v>
      </c>
      <c r="Q31" s="5">
        <v>2.7178341315015318E-2</v>
      </c>
      <c r="R31" s="5">
        <v>2.7368783376868024E-2</v>
      </c>
      <c r="S31" s="5">
        <v>2.8099588973205619E-2</v>
      </c>
      <c r="T31" s="5">
        <v>2.8125891209992874E-2</v>
      </c>
      <c r="U31" s="5">
        <v>2.6954562787236E-2</v>
      </c>
      <c r="V31" s="5">
        <v>1.932298612110404E-2</v>
      </c>
      <c r="W31" s="5">
        <v>1.7713207725539238E-2</v>
      </c>
      <c r="X31" s="5">
        <v>1.7272822096912045E-2</v>
      </c>
      <c r="Y31" s="5">
        <v>1.6900221825976371E-2</v>
      </c>
      <c r="Z31" s="5">
        <v>1.6849569033223596E-2</v>
      </c>
      <c r="AA31" s="5">
        <v>1.6777695401015823E-2</v>
      </c>
      <c r="AB31" s="5">
        <v>1.6684600929353047E-2</v>
      </c>
      <c r="AC31" s="5">
        <v>1.6570285618235214E-2</v>
      </c>
      <c r="AD31" s="5">
        <v>1.6434749467662373E-2</v>
      </c>
      <c r="AE31" s="5">
        <v>1.6277992477634531E-2</v>
      </c>
    </row>
    <row r="32" spans="2:31" x14ac:dyDescent="0.25">
      <c r="B32" s="4" t="s">
        <v>8</v>
      </c>
      <c r="C32" s="5">
        <v>3.177558403315707E-2</v>
      </c>
      <c r="D32" s="5">
        <v>4.2316535329918255E-2</v>
      </c>
      <c r="E32" s="5">
        <v>5.1813264139016095E-2</v>
      </c>
      <c r="F32" s="5">
        <v>5.8294481335263423E-2</v>
      </c>
      <c r="G32" s="5">
        <v>6.2073923888743145E-2</v>
      </c>
      <c r="H32" s="5">
        <v>5.5603728459101054E-2</v>
      </c>
      <c r="I32" s="5">
        <v>5.5401042450598931E-2</v>
      </c>
      <c r="J32" s="5">
        <v>5.8542726498987091E-2</v>
      </c>
      <c r="K32" s="5">
        <v>5.5139080810895233E-2</v>
      </c>
      <c r="L32" s="5">
        <v>5.5738968218478339E-2</v>
      </c>
      <c r="M32" s="5">
        <v>5.678340726266163E-2</v>
      </c>
      <c r="N32" s="5">
        <v>5.7145729678224691E-2</v>
      </c>
      <c r="O32" s="5">
        <v>4.4118547615883179E-2</v>
      </c>
      <c r="P32" s="5">
        <v>4.5259910177185787E-2</v>
      </c>
      <c r="Q32" s="5">
        <v>4.452880144451514E-2</v>
      </c>
      <c r="R32" s="5">
        <v>3.9806199738327643E-2</v>
      </c>
      <c r="S32" s="5">
        <v>4.0005599266642787E-2</v>
      </c>
      <c r="T32" s="5">
        <v>4.3096914564504922E-2</v>
      </c>
      <c r="U32" s="5">
        <v>3.9889146322326235E-2</v>
      </c>
      <c r="V32" s="5">
        <v>3.8450260778885019E-2</v>
      </c>
      <c r="W32" s="5">
        <v>3.5896230559177761E-2</v>
      </c>
      <c r="X32" s="5">
        <v>3.5523160910684366E-2</v>
      </c>
      <c r="Y32" s="5">
        <v>3.4632143447479967E-2</v>
      </c>
      <c r="Z32" s="5">
        <v>3.4561364279737536E-2</v>
      </c>
      <c r="AA32" s="5">
        <v>3.4461010832729434E-2</v>
      </c>
      <c r="AB32" s="5">
        <v>3.4331083106455607E-2</v>
      </c>
      <c r="AC32" s="5">
        <v>3.4171581100916115E-2</v>
      </c>
      <c r="AD32" s="5">
        <v>3.3982504816110912E-2</v>
      </c>
      <c r="AE32" s="5">
        <v>3.3763854252040003E-2</v>
      </c>
    </row>
    <row r="33" spans="2:31" x14ac:dyDescent="0.25">
      <c r="B33" s="6" t="s">
        <v>13</v>
      </c>
      <c r="C33" s="7">
        <f t="shared" ref="C33:AE33" si="1">SUM(C25:C32)</f>
        <v>0.4278271985978982</v>
      </c>
      <c r="D33" s="7">
        <f t="shared" si="1"/>
        <v>0.48759104518122981</v>
      </c>
      <c r="E33" s="7">
        <f t="shared" si="1"/>
        <v>0.55452691916815078</v>
      </c>
      <c r="F33" s="7">
        <f t="shared" si="1"/>
        <v>0.6338196251722682</v>
      </c>
      <c r="G33" s="7">
        <f t="shared" si="1"/>
        <v>0.58663090153763864</v>
      </c>
      <c r="H33" s="7">
        <f t="shared" si="1"/>
        <v>0.56098729444901529</v>
      </c>
      <c r="I33" s="7">
        <f t="shared" si="1"/>
        <v>0.59309868957646639</v>
      </c>
      <c r="J33" s="7">
        <f t="shared" si="1"/>
        <v>0.61986439488610123</v>
      </c>
      <c r="K33" s="7">
        <f t="shared" si="1"/>
        <v>0.63403310783868683</v>
      </c>
      <c r="L33" s="7">
        <f t="shared" si="1"/>
        <v>0.63125897078673587</v>
      </c>
      <c r="M33" s="7">
        <f t="shared" si="1"/>
        <v>0.59726424418645796</v>
      </c>
      <c r="N33" s="7">
        <f t="shared" si="1"/>
        <v>0.59964324536326419</v>
      </c>
      <c r="O33" s="7">
        <f t="shared" si="1"/>
        <v>0.54039666471334313</v>
      </c>
      <c r="P33" s="7">
        <f t="shared" si="1"/>
        <v>0.52138439686397819</v>
      </c>
      <c r="Q33" s="7">
        <f t="shared" si="1"/>
        <v>0.51275826367434207</v>
      </c>
      <c r="R33" s="7">
        <f t="shared" si="1"/>
        <v>0.4907710248525346</v>
      </c>
      <c r="S33" s="7">
        <f t="shared" si="1"/>
        <v>0.49475095062979124</v>
      </c>
      <c r="T33" s="7">
        <f t="shared" si="1"/>
        <v>0.50971630078243502</v>
      </c>
      <c r="U33" s="7">
        <f t="shared" si="1"/>
        <v>0.5018654663064871</v>
      </c>
      <c r="V33" s="7">
        <f t="shared" si="1"/>
        <v>0.44116960531686678</v>
      </c>
      <c r="W33" s="7">
        <f t="shared" si="1"/>
        <v>0.39645041753044885</v>
      </c>
      <c r="X33" s="7">
        <f t="shared" si="1"/>
        <v>0.3814051016983</v>
      </c>
      <c r="Y33" s="7">
        <f t="shared" si="1"/>
        <v>0.3458382898501669</v>
      </c>
      <c r="Z33" s="7">
        <f t="shared" si="1"/>
        <v>0.34432760483366381</v>
      </c>
      <c r="AA33" s="7">
        <f t="shared" si="1"/>
        <v>0.34227263513569334</v>
      </c>
      <c r="AB33" s="7">
        <f t="shared" si="1"/>
        <v>0.33967338075625458</v>
      </c>
      <c r="AC33" s="7">
        <f t="shared" si="1"/>
        <v>0.33652984169534822</v>
      </c>
      <c r="AD33" s="7">
        <f t="shared" si="1"/>
        <v>0.33284201795297397</v>
      </c>
      <c r="AE33" s="7">
        <f t="shared" si="1"/>
        <v>0.32860990952913149</v>
      </c>
    </row>
    <row r="36" spans="2:31" x14ac:dyDescent="0.25">
      <c r="B36" s="1" t="s">
        <v>10</v>
      </c>
    </row>
    <row r="37" spans="2:31" x14ac:dyDescent="0.25">
      <c r="B37" s="2" t="str">
        <f t="shared" ref="B37:B46" si="2">B24</f>
        <v>Bundle</v>
      </c>
      <c r="C37" s="3">
        <f t="shared" ref="C37:AE37" si="3">C$24</f>
        <v>2022</v>
      </c>
      <c r="D37" s="3">
        <f t="shared" si="3"/>
        <v>2023</v>
      </c>
      <c r="E37" s="3">
        <f t="shared" si="3"/>
        <v>2024</v>
      </c>
      <c r="F37" s="3">
        <f t="shared" si="3"/>
        <v>2025</v>
      </c>
      <c r="G37" s="3">
        <f t="shared" si="3"/>
        <v>2026</v>
      </c>
      <c r="H37" s="3">
        <f t="shared" si="3"/>
        <v>2027</v>
      </c>
      <c r="I37" s="3">
        <f t="shared" si="3"/>
        <v>2028</v>
      </c>
      <c r="J37" s="3">
        <f t="shared" si="3"/>
        <v>2029</v>
      </c>
      <c r="K37" s="3">
        <f t="shared" si="3"/>
        <v>2030</v>
      </c>
      <c r="L37" s="3">
        <f t="shared" si="3"/>
        <v>2031</v>
      </c>
      <c r="M37" s="3">
        <f t="shared" si="3"/>
        <v>2032</v>
      </c>
      <c r="N37" s="3">
        <f t="shared" si="3"/>
        <v>2033</v>
      </c>
      <c r="O37" s="3">
        <f t="shared" si="3"/>
        <v>2034</v>
      </c>
      <c r="P37" s="3">
        <f t="shared" si="3"/>
        <v>2035</v>
      </c>
      <c r="Q37" s="3">
        <f t="shared" si="3"/>
        <v>2036</v>
      </c>
      <c r="R37" s="3">
        <f t="shared" si="3"/>
        <v>2037</v>
      </c>
      <c r="S37" s="3">
        <f t="shared" si="3"/>
        <v>2038</v>
      </c>
      <c r="T37" s="3">
        <f t="shared" si="3"/>
        <v>2039</v>
      </c>
      <c r="U37" s="3">
        <f t="shared" si="3"/>
        <v>2040</v>
      </c>
      <c r="V37" s="3">
        <f t="shared" si="3"/>
        <v>2041</v>
      </c>
      <c r="W37" s="3">
        <f t="shared" si="3"/>
        <v>2042</v>
      </c>
      <c r="X37" s="3">
        <f t="shared" si="3"/>
        <v>2043</v>
      </c>
      <c r="Y37" s="3">
        <f t="shared" si="3"/>
        <v>2044</v>
      </c>
      <c r="Z37" s="3">
        <f t="shared" si="3"/>
        <v>2045</v>
      </c>
      <c r="AA37" s="3">
        <f t="shared" si="3"/>
        <v>2046</v>
      </c>
      <c r="AB37" s="3">
        <f t="shared" si="3"/>
        <v>2047</v>
      </c>
      <c r="AC37" s="3">
        <f t="shared" si="3"/>
        <v>2048</v>
      </c>
      <c r="AD37" s="3">
        <f t="shared" si="3"/>
        <v>2049</v>
      </c>
      <c r="AE37" s="3">
        <f t="shared" si="3"/>
        <v>2050</v>
      </c>
    </row>
    <row r="38" spans="2:31" x14ac:dyDescent="0.25">
      <c r="B38" s="4" t="str">
        <f t="shared" si="2"/>
        <v>Peak_A</v>
      </c>
      <c r="C38" s="8">
        <f>SUM($C25:C25)</f>
        <v>7.4205821076891137E-2</v>
      </c>
      <c r="D38" s="8">
        <f>SUM($C25:D25)</f>
        <v>0.16053975432008408</v>
      </c>
      <c r="E38" s="8">
        <f>SUM($C25:E25)</f>
        <v>0.26119965574514536</v>
      </c>
      <c r="F38" s="8">
        <f>SUM($C25:F25)</f>
        <v>0.38397679272974439</v>
      </c>
      <c r="G38" s="8">
        <f>SUM($C25:G25)</f>
        <v>0.51191456468657603</v>
      </c>
      <c r="H38" s="8">
        <f>SUM($C25:H25)</f>
        <v>0.64045642159861171</v>
      </c>
      <c r="I38" s="8">
        <f>SUM($C25:I25)</f>
        <v>0.78015718121485722</v>
      </c>
      <c r="J38" s="8">
        <f>SUM($C25:J25)</f>
        <v>0.91662648126921242</v>
      </c>
      <c r="K38" s="8">
        <f>SUM($C25:K25)</f>
        <v>1.0602370991900343</v>
      </c>
      <c r="L38" s="8">
        <f>SUM($C25:L25)</f>
        <v>1.210476236568397</v>
      </c>
      <c r="M38" s="8">
        <f>SUM($C25:M25)</f>
        <v>1.3539699967899204</v>
      </c>
      <c r="N38" s="8">
        <f>SUM($C25:N25)</f>
        <v>1.4977732260771277</v>
      </c>
      <c r="O38" s="8">
        <f>SUM($C25:O25)</f>
        <v>1.6315477744963316</v>
      </c>
      <c r="P38" s="8">
        <f>SUM($C25:P25)</f>
        <v>1.7548450083053346</v>
      </c>
      <c r="Q38" s="8">
        <f>SUM($C25:Q25)</f>
        <v>1.8822058766891097</v>
      </c>
      <c r="R38" s="8">
        <f>SUM($C25:R25)</f>
        <v>2.0118710132762483</v>
      </c>
      <c r="S38" s="8">
        <f>SUM($C25:S25)</f>
        <v>2.1440325857185401</v>
      </c>
      <c r="T38" s="8">
        <f>SUM($C25:T25)</f>
        <v>2.287757483446955</v>
      </c>
      <c r="U38" s="8">
        <f>SUM($C25:U25)</f>
        <v>2.4222687662193345</v>
      </c>
      <c r="V38" s="8">
        <f>SUM($C25:V25)</f>
        <v>2.5330348302542229</v>
      </c>
      <c r="W38" s="8">
        <f>SUM($C25:W25)</f>
        <v>2.6340181013249047</v>
      </c>
      <c r="X38" s="8">
        <f>SUM($C25:X25)</f>
        <v>2.7298355136971715</v>
      </c>
      <c r="Y38" s="8">
        <f>SUM($C25:Y25)</f>
        <v>2.8191119824688649</v>
      </c>
      <c r="Z38" s="8">
        <f>SUM($C25:Z25)</f>
        <v>2.9079529401816737</v>
      </c>
      <c r="AA38" s="8">
        <f>SUM($C25:AA25)</f>
        <v>2.9962206068722601</v>
      </c>
      <c r="AB38" s="8">
        <f>SUM($C25:AB25)</f>
        <v>3.083777202577286</v>
      </c>
      <c r="AC38" s="8">
        <f>SUM($C25:AC25)</f>
        <v>3.1704849473334145</v>
      </c>
      <c r="AD38" s="8">
        <f>SUM($C25:AD25)</f>
        <v>3.2562060611773069</v>
      </c>
      <c r="AE38" s="8">
        <f>SUM($C25:AE25)</f>
        <v>3.3408027641456259</v>
      </c>
    </row>
    <row r="39" spans="2:31" x14ac:dyDescent="0.25">
      <c r="B39" s="4" t="str">
        <f t="shared" si="2"/>
        <v>Other_A</v>
      </c>
      <c r="C39" s="8">
        <f>SUM($C26:C26)</f>
        <v>0.19424507226565546</v>
      </c>
      <c r="D39" s="8">
        <f>SUM($C26:D26)</f>
        <v>0.40400120848042159</v>
      </c>
      <c r="E39" s="8">
        <f>SUM($C26:E26)</f>
        <v>0.64234350922091643</v>
      </c>
      <c r="F39" s="8">
        <f>SUM($C26:F26)</f>
        <v>0.91990298560156336</v>
      </c>
      <c r="G39" s="8">
        <f>SUM($C26:G26)</f>
        <v>1.1721466887597691</v>
      </c>
      <c r="H39" s="8">
        <f>SUM($C26:H26)</f>
        <v>1.4359374249270691</v>
      </c>
      <c r="I39" s="8">
        <f>SUM($C26:I26)</f>
        <v>1.7168720996980129</v>
      </c>
      <c r="J39" s="8">
        <f>SUM($C26:J26)</f>
        <v>2.0198090060430012</v>
      </c>
      <c r="K39" s="8">
        <f>SUM($C26:K26)</f>
        <v>2.336419053935828</v>
      </c>
      <c r="L39" s="8">
        <f>SUM($C26:L26)</f>
        <v>2.6487705955483065</v>
      </c>
      <c r="M39" s="8">
        <f>SUM($C26:M26)</f>
        <v>2.9464813233492877</v>
      </c>
      <c r="N39" s="8">
        <f>SUM($C26:N26)</f>
        <v>3.2513154631386691</v>
      </c>
      <c r="O39" s="8">
        <f>SUM($C26:O26)</f>
        <v>3.5330767640195293</v>
      </c>
      <c r="P39" s="8">
        <f>SUM($C26:P26)</f>
        <v>3.8090514811650928</v>
      </c>
      <c r="Q39" s="8">
        <f>SUM($C26:Q26)</f>
        <v>4.0711340602677311</v>
      </c>
      <c r="R39" s="8">
        <f>SUM($C26:R26)</f>
        <v>4.3147171366928925</v>
      </c>
      <c r="S39" s="8">
        <f>SUM($C26:S26)</f>
        <v>4.5548212799144023</v>
      </c>
      <c r="T39" s="8">
        <f>SUM($C26:T26)</f>
        <v>4.7934613768490495</v>
      </c>
      <c r="U39" s="8">
        <f>SUM($C26:U26)</f>
        <v>5.0407419043315507</v>
      </c>
      <c r="V39" s="8">
        <f>SUM($C26:V26)</f>
        <v>5.2775066198263128</v>
      </c>
      <c r="W39" s="8">
        <f>SUM($C26:W26)</f>
        <v>5.484267691864118</v>
      </c>
      <c r="X39" s="8">
        <f>SUM($C26:X26)</f>
        <v>5.6832323599593018</v>
      </c>
      <c r="Y39" s="8">
        <f>SUM($C26:Y26)</f>
        <v>5.8595631351121789</v>
      </c>
      <c r="Z39" s="8">
        <f>SUM($C26:Z26)</f>
        <v>6.0350495483873994</v>
      </c>
      <c r="AA39" s="8">
        <f>SUM($C26:AA26)</f>
        <v>6.2093833803141631</v>
      </c>
      <c r="AB39" s="8">
        <f>SUM($C26:AB26)</f>
        <v>6.3822564114216673</v>
      </c>
      <c r="AC39" s="8">
        <f>SUM($C26:AC26)</f>
        <v>6.5533604222391109</v>
      </c>
      <c r="AD39" s="8">
        <f>SUM($C26:AD26)</f>
        <v>6.7223871932956927</v>
      </c>
      <c r="AE39" s="8">
        <f>SUM($C26:AE26)</f>
        <v>6.8890285051206108</v>
      </c>
    </row>
    <row r="40" spans="2:31" x14ac:dyDescent="0.25">
      <c r="B40" s="4" t="str">
        <f t="shared" si="2"/>
        <v>Peak_B</v>
      </c>
      <c r="C40" s="8">
        <f>SUM($C27:C27)</f>
        <v>3.7648259822030093E-2</v>
      </c>
      <c r="D40" s="8">
        <f>SUM($C27:D27)</f>
        <v>9.0944696711961467E-2</v>
      </c>
      <c r="E40" s="8">
        <f>SUM($C27:E27)</f>
        <v>0.15140763236719784</v>
      </c>
      <c r="F40" s="8">
        <f>SUM($C27:F27)</f>
        <v>0.21353152854517812</v>
      </c>
      <c r="G40" s="8">
        <f>SUM($C27:G27)</f>
        <v>0.26284032392600359</v>
      </c>
      <c r="H40" s="8">
        <f>SUM($C27:H27)</f>
        <v>0.29177608274818717</v>
      </c>
      <c r="I40" s="8">
        <f>SUM($C27:I27)</f>
        <v>0.31972192633167013</v>
      </c>
      <c r="J40" s="8">
        <f>SUM($C27:J27)</f>
        <v>0.34938836028683751</v>
      </c>
      <c r="K40" s="8">
        <f>SUM($C27:K27)</f>
        <v>0.3776869029403232</v>
      </c>
      <c r="L40" s="8">
        <f>SUM($C27:L27)</f>
        <v>0.4036842330151022</v>
      </c>
      <c r="M40" s="8">
        <f>SUM($C27:M27)</f>
        <v>0.42766846477141557</v>
      </c>
      <c r="N40" s="8">
        <f>SUM($C27:N27)</f>
        <v>0.45202263284306832</v>
      </c>
      <c r="O40" s="8">
        <f>SUM($C27:O27)</f>
        <v>0.47876095445602806</v>
      </c>
      <c r="P40" s="8">
        <f>SUM($C27:P27)</f>
        <v>0.50176619850597437</v>
      </c>
      <c r="Q40" s="8">
        <f>SUM($C27:Q27)</f>
        <v>0.52681690741905784</v>
      </c>
      <c r="R40" s="8">
        <f>SUM($C27:R27)</f>
        <v>0.55087074894673316</v>
      </c>
      <c r="S40" s="8">
        <f>SUM($C27:S27)</f>
        <v>0.57404181634543527</v>
      </c>
      <c r="T40" s="8">
        <f>SUM($C27:T27)</f>
        <v>0.59940834617915317</v>
      </c>
      <c r="U40" s="8">
        <f>SUM($C27:U27)</f>
        <v>0.62296734870719783</v>
      </c>
      <c r="V40" s="8">
        <f>SUM($C27:V27)</f>
        <v>0.64108008816690032</v>
      </c>
      <c r="W40" s="8">
        <f>SUM($C27:W27)</f>
        <v>0.65969062181339788</v>
      </c>
      <c r="X40" s="8">
        <f>SUM($C27:X27)</f>
        <v>0.67812841789558742</v>
      </c>
      <c r="Y40" s="8">
        <f>SUM($C27:Y27)</f>
        <v>0.69537070661382583</v>
      </c>
      <c r="Z40" s="8">
        <f>SUM($C27:Z27)</f>
        <v>0.71256382011813812</v>
      </c>
      <c r="AA40" s="8">
        <f>SUM($C27:AA27)</f>
        <v>0.72968522066538255</v>
      </c>
      <c r="AB40" s="8">
        <f>SUM($C27:AB27)</f>
        <v>0.74671237051241734</v>
      </c>
      <c r="AC40" s="8">
        <f>SUM($C27:AC27)</f>
        <v>0.76362273191610064</v>
      </c>
      <c r="AD40" s="8">
        <f>SUM($C27:AD27)</f>
        <v>0.78039376713329067</v>
      </c>
      <c r="AE40" s="8">
        <f>SUM($C27:AE27)</f>
        <v>0.7970029384208458</v>
      </c>
    </row>
    <row r="41" spans="2:31" x14ac:dyDescent="0.25">
      <c r="B41" s="4" t="str">
        <f t="shared" si="2"/>
        <v>Other_B</v>
      </c>
      <c r="C41" s="8">
        <f>SUM($C28:C28)</f>
        <v>3.9617880916022509E-2</v>
      </c>
      <c r="D41" s="8">
        <f>SUM($C28:D28)</f>
        <v>7.553884865376001E-2</v>
      </c>
      <c r="E41" s="8">
        <f>SUM($C28:E28)</f>
        <v>0.11248680437381492</v>
      </c>
      <c r="F41" s="8">
        <f>SUM($C28:F28)</f>
        <v>0.1504808541239912</v>
      </c>
      <c r="G41" s="8">
        <f>SUM($C28:G28)</f>
        <v>0.165794894815354</v>
      </c>
      <c r="H41" s="8">
        <f>SUM($C28:H28)</f>
        <v>0.17109222029724638</v>
      </c>
      <c r="I41" s="8">
        <f>SUM($C28:I28)</f>
        <v>0.17709852932192743</v>
      </c>
      <c r="J41" s="8">
        <f>SUM($C28:J28)</f>
        <v>0.1823052267464722</v>
      </c>
      <c r="K41" s="8">
        <f>SUM($C28:K28)</f>
        <v>0.18722311484560841</v>
      </c>
      <c r="L41" s="8">
        <f>SUM($C28:L28)</f>
        <v>0.19210313860250636</v>
      </c>
      <c r="M41" s="8">
        <f>SUM($C28:M28)</f>
        <v>0.19515682658911171</v>
      </c>
      <c r="N41" s="8">
        <f>SUM($C28:N28)</f>
        <v>0.19816778543379104</v>
      </c>
      <c r="O41" s="8">
        <f>SUM($C28:O28)</f>
        <v>0.20053583885263945</v>
      </c>
      <c r="P41" s="8">
        <f>SUM($C28:P28)</f>
        <v>0.20275668351640833</v>
      </c>
      <c r="Q41" s="8">
        <f>SUM($C28:Q28)</f>
        <v>0.2049377510257035</v>
      </c>
      <c r="R41" s="8">
        <f>SUM($C28:R28)</f>
        <v>0.20708440676371703</v>
      </c>
      <c r="S41" s="8">
        <f>SUM($C28:S28)</f>
        <v>0.21371153772888968</v>
      </c>
      <c r="T41" s="8">
        <f>SUM($C28:T28)</f>
        <v>0.22021704737972836</v>
      </c>
      <c r="U41" s="8">
        <f>SUM($C28:U28)</f>
        <v>0.22669216409366771</v>
      </c>
      <c r="V41" s="8">
        <f>SUM($C28:V28)</f>
        <v>0.23073159224273238</v>
      </c>
      <c r="W41" s="8">
        <f>SUM($C28:W28)</f>
        <v>0.23527091035601724</v>
      </c>
      <c r="X41" s="8">
        <f>SUM($C28:X28)</f>
        <v>0.23924377229010918</v>
      </c>
      <c r="Y41" s="8">
        <f>SUM($C28:Y28)</f>
        <v>0.2397294873244202</v>
      </c>
      <c r="Z41" s="8">
        <f>SUM($C28:Z28)</f>
        <v>0.24021351858176762</v>
      </c>
      <c r="AA41" s="8">
        <f>SUM($C28:AA28)</f>
        <v>0.24069552993341853</v>
      </c>
      <c r="AB41" s="8">
        <f>SUM($C28:AB28)</f>
        <v>0.24117518525064005</v>
      </c>
      <c r="AC41" s="8">
        <f>SUM($C28:AC28)</f>
        <v>0.24165214840469931</v>
      </c>
      <c r="AD41" s="8">
        <f>SUM($C28:AD28)</f>
        <v>0.24212608326686341</v>
      </c>
      <c r="AE41" s="8">
        <f>SUM($C28:AE28)</f>
        <v>0.24259665370839945</v>
      </c>
    </row>
    <row r="42" spans="2:31" x14ac:dyDescent="0.25">
      <c r="B42" s="4" t="str">
        <f t="shared" si="2"/>
        <v>Peak_C</v>
      </c>
      <c r="C42" s="8">
        <f>SUM($C29:C29)</f>
        <v>3.2705852859640653E-3</v>
      </c>
      <c r="D42" s="8">
        <f>SUM($C29:D29)</f>
        <v>8.5164858651318471E-3</v>
      </c>
      <c r="E42" s="8">
        <f>SUM($C29:E29)</f>
        <v>1.441580079779782E-2</v>
      </c>
      <c r="F42" s="8">
        <f>SUM($C29:F29)</f>
        <v>2.1887304641395117E-2</v>
      </c>
      <c r="G42" s="8">
        <f>SUM($C29:G29)</f>
        <v>2.9554311614448672E-2</v>
      </c>
      <c r="H42" s="8">
        <f>SUM($C29:H29)</f>
        <v>3.5367822384998769E-2</v>
      </c>
      <c r="I42" s="8">
        <f>SUM($C29:I29)</f>
        <v>4.1560934826486283E-2</v>
      </c>
      <c r="J42" s="8">
        <f>SUM($C29:J29)</f>
        <v>4.8112131084516785E-2</v>
      </c>
      <c r="K42" s="8">
        <f>SUM($C29:K29)</f>
        <v>5.4970659451938964E-2</v>
      </c>
      <c r="L42" s="8">
        <f>SUM($C29:L29)</f>
        <v>6.2131794817390729E-2</v>
      </c>
      <c r="M42" s="8">
        <f>SUM($C29:M29)</f>
        <v>6.9593619121955386E-2</v>
      </c>
      <c r="N42" s="8">
        <f>SUM($C29:N29)</f>
        <v>7.7359940646622535E-2</v>
      </c>
      <c r="O42" s="8">
        <f>SUM($C29:O29)</f>
        <v>8.5175634168978165E-2</v>
      </c>
      <c r="P42" s="8">
        <f>SUM($C29:P29)</f>
        <v>9.3087803821311266E-2</v>
      </c>
      <c r="Q42" s="8">
        <f>SUM($C29:Q29)</f>
        <v>0.10112013127237418</v>
      </c>
      <c r="R42" s="8">
        <f>SUM($C29:R29)</f>
        <v>0.1092738517909503</v>
      </c>
      <c r="S42" s="8">
        <f>SUM($C29:S29)</f>
        <v>0.11780515039638216</v>
      </c>
      <c r="T42" s="8">
        <f>SUM($C29:T29)</f>
        <v>0.12623338886279523</v>
      </c>
      <c r="U42" s="8">
        <f>SUM($C29:U29)</f>
        <v>0.13430353720139168</v>
      </c>
      <c r="V42" s="8">
        <f>SUM($C29:V29)</f>
        <v>0.14010944681521881</v>
      </c>
      <c r="W42" s="8">
        <f>SUM($C29:W29)</f>
        <v>0.14553590151185203</v>
      </c>
      <c r="X42" s="8">
        <f>SUM($C29:X29)</f>
        <v>0.150928496757013</v>
      </c>
      <c r="Y42" s="8">
        <f>SUM($C29:Y29)</f>
        <v>0.15620141462574311</v>
      </c>
      <c r="Z42" s="8">
        <f>SUM($C29:Z29)</f>
        <v>0.16145634375145168</v>
      </c>
      <c r="AA42" s="8">
        <f>SUM($C29:AA29)</f>
        <v>0.166684851223355</v>
      </c>
      <c r="AB42" s="8">
        <f>SUM($C29:AB29)</f>
        <v>0.17187850413066935</v>
      </c>
      <c r="AC42" s="8">
        <f>SUM($C29:AC29)</f>
        <v>0.17702886956261102</v>
      </c>
      <c r="AD42" s="8">
        <f>SUM($C29:AD29)</f>
        <v>0.18212751460839632</v>
      </c>
      <c r="AE42" s="8">
        <f>SUM($C29:AE29)</f>
        <v>0.18716600635724154</v>
      </c>
    </row>
    <row r="43" spans="2:31" x14ac:dyDescent="0.25">
      <c r="B43" s="4" t="str">
        <f t="shared" si="2"/>
        <v>Other_C</v>
      </c>
      <c r="C43" s="8">
        <f>SUM($C30:C30)</f>
        <v>1.2505706141048664E-2</v>
      </c>
      <c r="D43" s="8">
        <f>SUM($C30:D30)</f>
        <v>2.6514705682059887E-2</v>
      </c>
      <c r="E43" s="8">
        <f>SUM($C30:E30)</f>
        <v>4.1766418323679291E-2</v>
      </c>
      <c r="F43" s="8">
        <f>SUM($C30:F30)</f>
        <v>5.8771930214107607E-2</v>
      </c>
      <c r="G43" s="8">
        <f>SUM($C30:G30)</f>
        <v>7.6397201927059261E-2</v>
      </c>
      <c r="H43" s="8">
        <f>SUM($C30:H30)</f>
        <v>9.4058642747435764E-2</v>
      </c>
      <c r="I43" s="8">
        <f>SUM($C30:I30)</f>
        <v>0.11243338628503433</v>
      </c>
      <c r="J43" s="8">
        <f>SUM($C30:J30)</f>
        <v>0.13147916486365169</v>
      </c>
      <c r="K43" s="8">
        <f>SUM($C30:K30)</f>
        <v>0.15097888716075458</v>
      </c>
      <c r="L43" s="8">
        <f>SUM($C30:L30)</f>
        <v>0.1674610269291697</v>
      </c>
      <c r="M43" s="8">
        <f>SUM($C30:M30)</f>
        <v>0.18220197322691373</v>
      </c>
      <c r="N43" s="8">
        <f>SUM($C30:N30)</f>
        <v>0.19749223723172102</v>
      </c>
      <c r="O43" s="8">
        <f>SUM($C30:O30)</f>
        <v>0.21303086870443172</v>
      </c>
      <c r="P43" s="8">
        <f>SUM($C30:P30)</f>
        <v>0.2296653360017398</v>
      </c>
      <c r="Q43" s="8">
        <f>SUM($C30:Q30)</f>
        <v>0.24600890555669608</v>
      </c>
      <c r="R43" s="8">
        <f>SUM($C30:R30)</f>
        <v>0.26200251649746997</v>
      </c>
      <c r="S43" s="8">
        <f>SUM($C30:S30)</f>
        <v>0.2780530662543042</v>
      </c>
      <c r="T43" s="8">
        <f>SUM($C30:T30)</f>
        <v>0.29388128864821028</v>
      </c>
      <c r="U43" s="8">
        <f>SUM($C30:U30)</f>
        <v>0.30900696800967442</v>
      </c>
      <c r="V43" s="8">
        <f>SUM($C30:V30)</f>
        <v>0.31691446967430709</v>
      </c>
      <c r="W43" s="8">
        <f>SUM($C30:W30)</f>
        <v>0.32343479935513619</v>
      </c>
      <c r="X43" s="8">
        <f>SUM($C30:X30)</f>
        <v>0.32945858431694613</v>
      </c>
      <c r="Y43" s="8">
        <f>SUM($C30:Y30)</f>
        <v>0.33515634334780653</v>
      </c>
      <c r="Z43" s="8">
        <f>SUM($C30:Z30)</f>
        <v>0.3408135699931113</v>
      </c>
      <c r="AA43" s="8">
        <f>SUM($C30:AA30)</f>
        <v>0.34641408090691084</v>
      </c>
      <c r="AB43" s="8">
        <f>SUM($C30:AB30)</f>
        <v>0.35194169274325565</v>
      </c>
      <c r="AC43" s="8">
        <f>SUM($C30:AC30)</f>
        <v>0.35738022215619614</v>
      </c>
      <c r="AD43" s="8">
        <f>SUM($C30:AD30)</f>
        <v>0.36271348579978274</v>
      </c>
      <c r="AE43" s="8">
        <f>SUM($C30:AE30)</f>
        <v>0.36792530032806592</v>
      </c>
    </row>
    <row r="44" spans="2:31" x14ac:dyDescent="0.25">
      <c r="B44" s="4" t="str">
        <f t="shared" si="2"/>
        <v>Peak_D</v>
      </c>
      <c r="C44" s="8">
        <f>SUM($C31:C31)</f>
        <v>3.455828905712921E-2</v>
      </c>
      <c r="D44" s="8">
        <f>SUM($C31:D31)</f>
        <v>7.5270424702633842E-2</v>
      </c>
      <c r="E44" s="8">
        <f>SUM($C31:E31)</f>
        <v>0.12041995861663563</v>
      </c>
      <c r="F44" s="8">
        <f>SUM($C31:F31)</f>
        <v>0.17101352742621229</v>
      </c>
      <c r="G44" s="8">
        <f>SUM($C31:G31)</f>
        <v>0.22547391520187698</v>
      </c>
      <c r="H44" s="8">
        <f>SUM($C31:H31)</f>
        <v>0.28081685221745306</v>
      </c>
      <c r="I44" s="8">
        <f>SUM($C31:I31)</f>
        <v>0.33935905636888103</v>
      </c>
      <c r="J44" s="8">
        <f>SUM($C31:J31)</f>
        <v>0.40080441214029161</v>
      </c>
      <c r="K44" s="8">
        <f>SUM($C31:K31)</f>
        <v>0.45990309193728757</v>
      </c>
      <c r="L44" s="8">
        <f>SUM($C31:L31)</f>
        <v>0.5183117865491601</v>
      </c>
      <c r="M44" s="8">
        <f>SUM($C31:M31)</f>
        <v>0.5683474451052245</v>
      </c>
      <c r="N44" s="8">
        <f>SUM($C31:N31)</f>
        <v>0.61178587926786854</v>
      </c>
      <c r="O44" s="8">
        <f>SUM($C31:O31)</f>
        <v>0.64006744703839002</v>
      </c>
      <c r="P44" s="8">
        <f>SUM($C31:P31)</f>
        <v>0.6671472571072592</v>
      </c>
      <c r="Q44" s="8">
        <f>SUM($C31:Q31)</f>
        <v>0.69432559842227448</v>
      </c>
      <c r="R44" s="8">
        <f>SUM($C31:R31)</f>
        <v>0.72169438179914247</v>
      </c>
      <c r="S44" s="8">
        <f>SUM($C31:S31)</f>
        <v>0.74979397077234811</v>
      </c>
      <c r="T44" s="8">
        <f>SUM($C31:T31)</f>
        <v>0.77791986198234098</v>
      </c>
      <c r="U44" s="8">
        <f>SUM($C31:U31)</f>
        <v>0.80487442476957693</v>
      </c>
      <c r="V44" s="8">
        <f>SUM($C31:V31)</f>
        <v>0.82419741089068099</v>
      </c>
      <c r="W44" s="8">
        <f>SUM($C31:W31)</f>
        <v>0.84191061861622019</v>
      </c>
      <c r="X44" s="8">
        <f>SUM($C31:X31)</f>
        <v>0.85918344071313224</v>
      </c>
      <c r="Y44" s="8">
        <f>SUM($C31:Y31)</f>
        <v>0.87608366253910863</v>
      </c>
      <c r="Z44" s="8">
        <f>SUM($C31:Z31)</f>
        <v>0.89293323157233218</v>
      </c>
      <c r="AA44" s="8">
        <f>SUM($C31:AA31)</f>
        <v>0.90971092697334799</v>
      </c>
      <c r="AB44" s="8">
        <f>SUM($C31:AB31)</f>
        <v>0.92639552790270108</v>
      </c>
      <c r="AC44" s="8">
        <f>SUM($C31:AC31)</f>
        <v>0.94296581352093634</v>
      </c>
      <c r="AD44" s="8">
        <f>SUM($C31:AD31)</f>
        <v>0.95940056298859866</v>
      </c>
      <c r="AE44" s="8">
        <f>SUM($C31:AE31)</f>
        <v>0.97567855546623317</v>
      </c>
    </row>
    <row r="45" spans="2:31" x14ac:dyDescent="0.25">
      <c r="B45" s="4" t="str">
        <f t="shared" si="2"/>
        <v>Other_D</v>
      </c>
      <c r="C45" s="8">
        <f>SUM($C32:C32)</f>
        <v>3.177558403315707E-2</v>
      </c>
      <c r="D45" s="8">
        <f>SUM($C32:D32)</f>
        <v>7.4092119363075332E-2</v>
      </c>
      <c r="E45" s="8">
        <f>SUM($C32:E32)</f>
        <v>0.12590538350209143</v>
      </c>
      <c r="F45" s="8">
        <f>SUM($C32:F32)</f>
        <v>0.18419986483735484</v>
      </c>
      <c r="G45" s="8">
        <f>SUM($C32:G32)</f>
        <v>0.24627378872609798</v>
      </c>
      <c r="H45" s="8">
        <f>SUM($C32:H32)</f>
        <v>0.30187751718519906</v>
      </c>
      <c r="I45" s="8">
        <f>SUM($C32:I32)</f>
        <v>0.35727855963579802</v>
      </c>
      <c r="J45" s="8">
        <f>SUM($C32:J32)</f>
        <v>0.41582128613478508</v>
      </c>
      <c r="K45" s="8">
        <f>SUM($C32:K32)</f>
        <v>0.47096036694568033</v>
      </c>
      <c r="L45" s="8">
        <f>SUM($C32:L32)</f>
        <v>0.52669933516415868</v>
      </c>
      <c r="M45" s="8">
        <f>SUM($C32:M32)</f>
        <v>0.5834827424268203</v>
      </c>
      <c r="N45" s="8">
        <f>SUM($C32:N32)</f>
        <v>0.64062847210504503</v>
      </c>
      <c r="O45" s="8">
        <f>SUM($C32:O32)</f>
        <v>0.68474701972092822</v>
      </c>
      <c r="P45" s="8">
        <f>SUM($C32:P32)</f>
        <v>0.730006929898114</v>
      </c>
      <c r="Q45" s="8">
        <f>SUM($C32:Q32)</f>
        <v>0.7745357313426291</v>
      </c>
      <c r="R45" s="8">
        <f>SUM($C32:R32)</f>
        <v>0.81434193108095676</v>
      </c>
      <c r="S45" s="8">
        <f>SUM($C32:S32)</f>
        <v>0.85434753034759958</v>
      </c>
      <c r="T45" s="8">
        <f>SUM($C32:T32)</f>
        <v>0.89744444491210451</v>
      </c>
      <c r="U45" s="8">
        <f>SUM($C32:U32)</f>
        <v>0.93733359123443072</v>
      </c>
      <c r="V45" s="8">
        <f>SUM($C32:V32)</f>
        <v>0.97578385201331574</v>
      </c>
      <c r="W45" s="8">
        <f>SUM($C32:W32)</f>
        <v>1.0116800825724934</v>
      </c>
      <c r="X45" s="8">
        <f>SUM($C32:X32)</f>
        <v>1.0472032434831777</v>
      </c>
      <c r="Y45" s="8">
        <f>SUM($C32:Y32)</f>
        <v>1.0818353869306576</v>
      </c>
      <c r="Z45" s="8">
        <f>SUM($C32:Z32)</f>
        <v>1.1163967512103952</v>
      </c>
      <c r="AA45" s="8">
        <f>SUM($C32:AA32)</f>
        <v>1.1508577620431246</v>
      </c>
      <c r="AB45" s="8">
        <f>SUM($C32:AB32)</f>
        <v>1.1851888451495802</v>
      </c>
      <c r="AC45" s="8">
        <f>SUM($C32:AC32)</f>
        <v>1.2193604262504962</v>
      </c>
      <c r="AD45" s="8">
        <f>SUM($C32:AD32)</f>
        <v>1.2533429310666071</v>
      </c>
      <c r="AE45" s="8">
        <f>SUM($C32:AE32)</f>
        <v>1.2871067853186471</v>
      </c>
    </row>
    <row r="46" spans="2:31" x14ac:dyDescent="0.25">
      <c r="B46" s="6" t="str">
        <f t="shared" si="2"/>
        <v>Total</v>
      </c>
      <c r="C46" s="9">
        <f t="shared" ref="C46:AE46" si="4">SUM(C38:C45)</f>
        <v>0.4278271985978982</v>
      </c>
      <c r="D46" s="9">
        <f t="shared" si="4"/>
        <v>0.91541824377912817</v>
      </c>
      <c r="E46" s="9">
        <f t="shared" si="4"/>
        <v>1.4699451629472788</v>
      </c>
      <c r="F46" s="9">
        <f t="shared" si="4"/>
        <v>2.1037647881195474</v>
      </c>
      <c r="G46" s="9">
        <f t="shared" si="4"/>
        <v>2.6903956896571852</v>
      </c>
      <c r="H46" s="9">
        <f t="shared" si="4"/>
        <v>3.2513829841062014</v>
      </c>
      <c r="I46" s="9">
        <f t="shared" si="4"/>
        <v>3.8444816736826679</v>
      </c>
      <c r="J46" s="9">
        <f t="shared" si="4"/>
        <v>4.4643460685687684</v>
      </c>
      <c r="K46" s="9">
        <f t="shared" si="4"/>
        <v>5.0983791764074553</v>
      </c>
      <c r="L46" s="9">
        <f t="shared" si="4"/>
        <v>5.7296381471941906</v>
      </c>
      <c r="M46" s="9">
        <f t="shared" si="4"/>
        <v>6.3269023913806501</v>
      </c>
      <c r="N46" s="9">
        <f t="shared" si="4"/>
        <v>6.9265456367439127</v>
      </c>
      <c r="O46" s="9">
        <f t="shared" si="4"/>
        <v>7.4669423014572569</v>
      </c>
      <c r="P46" s="9">
        <f t="shared" si="4"/>
        <v>7.9883266983212344</v>
      </c>
      <c r="Q46" s="9">
        <f t="shared" si="4"/>
        <v>8.5010849619955753</v>
      </c>
      <c r="R46" s="9">
        <f t="shared" si="4"/>
        <v>8.99185598684811</v>
      </c>
      <c r="S46" s="9">
        <f t="shared" si="4"/>
        <v>9.4866069374779016</v>
      </c>
      <c r="T46" s="9">
        <f t="shared" si="4"/>
        <v>9.9963232382603362</v>
      </c>
      <c r="U46" s="9">
        <f t="shared" si="4"/>
        <v>10.498188704566825</v>
      </c>
      <c r="V46" s="9">
        <f t="shared" si="4"/>
        <v>10.939358309883691</v>
      </c>
      <c r="W46" s="9">
        <f t="shared" si="4"/>
        <v>11.33580872741414</v>
      </c>
      <c r="X46" s="9">
        <f t="shared" si="4"/>
        <v>11.717213829112438</v>
      </c>
      <c r="Y46" s="9">
        <f t="shared" si="4"/>
        <v>12.063052118962606</v>
      </c>
      <c r="Z46" s="9">
        <f t="shared" si="4"/>
        <v>12.40737972379627</v>
      </c>
      <c r="AA46" s="9">
        <f t="shared" si="4"/>
        <v>12.749652358931963</v>
      </c>
      <c r="AB46" s="9">
        <f t="shared" si="4"/>
        <v>13.089325739688215</v>
      </c>
      <c r="AC46" s="9">
        <f t="shared" si="4"/>
        <v>13.425855581383566</v>
      </c>
      <c r="AD46" s="9">
        <f t="shared" si="4"/>
        <v>13.758697599336536</v>
      </c>
      <c r="AE46" s="9">
        <f t="shared" si="4"/>
        <v>14.087307508865671</v>
      </c>
    </row>
    <row r="49" spans="2:31" x14ac:dyDescent="0.25">
      <c r="B49" s="1" t="s">
        <v>42</v>
      </c>
    </row>
    <row r="50" spans="2:31" x14ac:dyDescent="0.25">
      <c r="B50" s="2" t="str">
        <f t="shared" ref="B50:B59" si="5">B24</f>
        <v>Bundle</v>
      </c>
      <c r="C50" s="3">
        <v>2022</v>
      </c>
      <c r="D50" s="3">
        <f>C50+1</f>
        <v>2023</v>
      </c>
      <c r="E50" s="3">
        <f t="shared" ref="E50" si="6">D50+1</f>
        <v>2024</v>
      </c>
      <c r="F50" s="3">
        <f t="shared" ref="F50" si="7">E50+1</f>
        <v>2025</v>
      </c>
      <c r="G50" s="3">
        <f t="shared" ref="G50" si="8">F50+1</f>
        <v>2026</v>
      </c>
      <c r="H50" s="3">
        <f t="shared" ref="H50" si="9">G50+1</f>
        <v>2027</v>
      </c>
      <c r="I50" s="3">
        <f t="shared" ref="I50" si="10">H50+1</f>
        <v>2028</v>
      </c>
      <c r="J50" s="3">
        <f t="shared" ref="J50" si="11">I50+1</f>
        <v>2029</v>
      </c>
      <c r="K50" s="3">
        <f t="shared" ref="K50" si="12">J50+1</f>
        <v>2030</v>
      </c>
      <c r="L50" s="3">
        <f t="shared" ref="L50" si="13">K50+1</f>
        <v>2031</v>
      </c>
      <c r="M50" s="3">
        <f t="shared" ref="M50" si="14">L50+1</f>
        <v>2032</v>
      </c>
      <c r="N50" s="3">
        <f t="shared" ref="N50" si="15">M50+1</f>
        <v>2033</v>
      </c>
      <c r="O50" s="3">
        <f t="shared" ref="O50" si="16">N50+1</f>
        <v>2034</v>
      </c>
      <c r="P50" s="3">
        <f t="shared" ref="P50" si="17">O50+1</f>
        <v>2035</v>
      </c>
      <c r="Q50" s="3">
        <f t="shared" ref="Q50" si="18">P50+1</f>
        <v>2036</v>
      </c>
      <c r="R50" s="3">
        <f t="shared" ref="R50" si="19">Q50+1</f>
        <v>2037</v>
      </c>
      <c r="S50" s="3">
        <f t="shared" ref="S50" si="20">R50+1</f>
        <v>2038</v>
      </c>
      <c r="T50" s="3">
        <f t="shared" ref="T50" si="21">S50+1</f>
        <v>2039</v>
      </c>
      <c r="U50" s="3">
        <f t="shared" ref="U50" si="22">T50+1</f>
        <v>2040</v>
      </c>
      <c r="V50" s="3">
        <f t="shared" ref="V50" si="23">U50+1</f>
        <v>2041</v>
      </c>
      <c r="W50" s="3">
        <f t="shared" ref="W50" si="24">V50+1</f>
        <v>2042</v>
      </c>
      <c r="X50" s="3">
        <f t="shared" ref="X50" si="25">W50+1</f>
        <v>2043</v>
      </c>
      <c r="Y50" s="3">
        <f t="shared" ref="Y50" si="26">X50+1</f>
        <v>2044</v>
      </c>
      <c r="Z50" s="3">
        <f t="shared" ref="Z50" si="27">Y50+1</f>
        <v>2045</v>
      </c>
      <c r="AA50" s="3">
        <f t="shared" ref="AA50" si="28">Z50+1</f>
        <v>2046</v>
      </c>
      <c r="AB50" s="3">
        <f t="shared" ref="AB50" si="29">AA50+1</f>
        <v>2047</v>
      </c>
      <c r="AC50" s="3">
        <f t="shared" ref="AC50" si="30">AB50+1</f>
        <v>2048</v>
      </c>
      <c r="AD50" s="3">
        <f t="shared" ref="AD50" si="31">AC50+1</f>
        <v>2049</v>
      </c>
      <c r="AE50" s="3">
        <f t="shared" ref="AE50" si="32">AD50+1</f>
        <v>2050</v>
      </c>
    </row>
    <row r="51" spans="2:31" x14ac:dyDescent="0.25">
      <c r="B51" s="4" t="str">
        <f t="shared" si="5"/>
        <v>Peak_A</v>
      </c>
      <c r="C51" s="5">
        <v>1.2552096255092305E-2</v>
      </c>
      <c r="D51" s="5">
        <v>1.3367090282627716E-2</v>
      </c>
      <c r="E51" s="5">
        <v>2.4280844200022165E-2</v>
      </c>
      <c r="F51" s="5">
        <v>2.6789508349497868E-2</v>
      </c>
      <c r="G51" s="5">
        <v>2.5611942260147059E-2</v>
      </c>
      <c r="H51" s="5">
        <v>3.0252175249064633E-2</v>
      </c>
      <c r="I51" s="5">
        <v>3.0573396934143675E-2</v>
      </c>
      <c r="J51" s="5">
        <v>3.2621260731300353E-2</v>
      </c>
      <c r="K51" s="5">
        <v>1.7218790082760338E-2</v>
      </c>
      <c r="L51" s="5">
        <v>3.278161328785404E-2</v>
      </c>
      <c r="M51" s="5">
        <v>2.8728941771969451E-2</v>
      </c>
      <c r="N51" s="5">
        <v>2.4324668194639132E-2</v>
      </c>
      <c r="O51" s="5">
        <v>2.0712324795861672E-2</v>
      </c>
      <c r="P51" s="5">
        <v>2.9472644836088392E-2</v>
      </c>
      <c r="Q51" s="5">
        <v>1.5344021553866556E-2</v>
      </c>
      <c r="R51" s="5">
        <v>2.5957744461459244E-2</v>
      </c>
      <c r="S51" s="5">
        <v>3.1104071053308445E-2</v>
      </c>
      <c r="T51" s="5">
        <v>2.43114182197516E-2</v>
      </c>
      <c r="U51" s="5">
        <v>2.1011235111957849E-2</v>
      </c>
      <c r="V51" s="5">
        <v>1.3280756203986813E-2</v>
      </c>
      <c r="W51" s="5">
        <v>2.2034168982511669E-2</v>
      </c>
      <c r="X51" s="5">
        <v>1.9181747467223731E-2</v>
      </c>
      <c r="Y51" s="5">
        <v>1.9925676593820257E-2</v>
      </c>
      <c r="Z51" s="5">
        <v>1.3864215617434134E-2</v>
      </c>
      <c r="AA51" s="5">
        <v>2.1488801716405222E-2</v>
      </c>
      <c r="AB51" s="5">
        <v>1.0830979802079883E-2</v>
      </c>
      <c r="AC51" s="5">
        <v>2.488044020236941E-2</v>
      </c>
      <c r="AD51" s="5">
        <v>2.1525155465210066E-2</v>
      </c>
      <c r="AE51" s="5">
        <v>1.558745997025736E-2</v>
      </c>
    </row>
    <row r="52" spans="2:31" x14ac:dyDescent="0.25">
      <c r="B52" s="4" t="str">
        <f t="shared" si="5"/>
        <v>Other_A</v>
      </c>
      <c r="C52" s="5">
        <v>2.221971016494172E-2</v>
      </c>
      <c r="D52" s="5">
        <v>2.4829158797597398E-2</v>
      </c>
      <c r="E52" s="5">
        <v>2.8504019924974838E-2</v>
      </c>
      <c r="F52" s="5">
        <v>3.2542385455448991E-2</v>
      </c>
      <c r="G52" s="5">
        <v>3.050012550406736E-2</v>
      </c>
      <c r="H52" s="5">
        <v>3.0718977027823651E-2</v>
      </c>
      <c r="I52" s="5">
        <v>3.2803521458791875E-2</v>
      </c>
      <c r="J52" s="5">
        <v>3.6416919196532158E-2</v>
      </c>
      <c r="K52" s="5">
        <v>3.5917178035026635E-2</v>
      </c>
      <c r="L52" s="5">
        <v>3.6621571698085699E-2</v>
      </c>
      <c r="M52" s="5">
        <v>3.582480991518678E-2</v>
      </c>
      <c r="N52" s="5">
        <v>3.4870002906616737E-2</v>
      </c>
      <c r="O52" s="5">
        <v>3.3352521689403669E-2</v>
      </c>
      <c r="P52" s="5">
        <v>3.3175716672601732E-2</v>
      </c>
      <c r="Q52" s="5">
        <v>2.9637611457819978E-2</v>
      </c>
      <c r="R52" s="5">
        <v>2.9452923139867731E-2</v>
      </c>
      <c r="S52" s="5">
        <v>2.7960624270099623E-2</v>
      </c>
      <c r="T52" s="5">
        <v>2.7298060773297609E-2</v>
      </c>
      <c r="U52" s="5">
        <v>2.9130747589764468E-2</v>
      </c>
      <c r="V52" s="5">
        <v>2.6859287933010897E-2</v>
      </c>
      <c r="W52" s="5">
        <v>2.4241645758866493E-2</v>
      </c>
      <c r="X52" s="5">
        <v>2.4057874475352625E-2</v>
      </c>
      <c r="Y52" s="5">
        <v>2.0214161651501063E-2</v>
      </c>
      <c r="Z52" s="5">
        <v>2.098305085265649E-2</v>
      </c>
      <c r="AA52" s="5">
        <v>2.1467355336627966E-2</v>
      </c>
      <c r="AB52" s="5">
        <v>2.0450510779590959E-2</v>
      </c>
      <c r="AC52" s="5">
        <v>2.2289760181866378E-2</v>
      </c>
      <c r="AD52" s="5">
        <v>2.1520140412709717E-2</v>
      </c>
      <c r="AE52" s="5">
        <v>2.1463207169928861E-2</v>
      </c>
    </row>
    <row r="53" spans="2:31" x14ac:dyDescent="0.25">
      <c r="B53" s="4" t="str">
        <f t="shared" si="5"/>
        <v>Peak_B</v>
      </c>
      <c r="C53" s="5">
        <v>8.8943266871475083E-3</v>
      </c>
      <c r="D53" s="5">
        <v>1.1117903841707525E-2</v>
      </c>
      <c r="E53" s="5">
        <v>1.5447518209148662E-2</v>
      </c>
      <c r="F53" s="5">
        <v>1.5368309255660602E-2</v>
      </c>
      <c r="G53" s="5">
        <v>1.1434652678295307E-2</v>
      </c>
      <c r="H53" s="5">
        <v>7.351776347665968E-3</v>
      </c>
      <c r="I53" s="5">
        <v>6.9150470715121431E-3</v>
      </c>
      <c r="J53" s="5">
        <v>7.5346147649080278E-3</v>
      </c>
      <c r="K53" s="5">
        <v>6.310185193665511E-3</v>
      </c>
      <c r="L53" s="5">
        <v>6.4312612857708043E-3</v>
      </c>
      <c r="M53" s="5">
        <v>5.5592925515987506E-3</v>
      </c>
      <c r="N53" s="5">
        <v>5.7536238871849213E-3</v>
      </c>
      <c r="O53" s="5">
        <v>5.5777478932685859E-3</v>
      </c>
      <c r="P53" s="5">
        <v>5.8428206015925816E-3</v>
      </c>
      <c r="Q53" s="5">
        <v>5.6059547801538094E-3</v>
      </c>
      <c r="R53" s="5">
        <v>5.5780580588809213E-3</v>
      </c>
      <c r="S53" s="5">
        <v>5.8871276298223252E-3</v>
      </c>
      <c r="T53" s="5">
        <v>5.992792344902448E-3</v>
      </c>
      <c r="U53" s="5">
        <v>4.9531646798976628E-3</v>
      </c>
      <c r="V53" s="5">
        <v>4.0388913929197473E-3</v>
      </c>
      <c r="W53" s="5">
        <v>4.6039037164193322E-3</v>
      </c>
      <c r="X53" s="5">
        <v>4.2757036087532679E-3</v>
      </c>
      <c r="Y53" s="5">
        <v>4.2302444055699407E-3</v>
      </c>
      <c r="Z53" s="5">
        <v>3.6105932232174454E-3</v>
      </c>
      <c r="AA53" s="5">
        <v>4.4177100330109412E-3</v>
      </c>
      <c r="AB53" s="5">
        <v>3.9021928310644378E-3</v>
      </c>
      <c r="AC53" s="5">
        <v>4.8970912320823509E-3</v>
      </c>
      <c r="AD53" s="5">
        <v>4.5149671595445962E-3</v>
      </c>
      <c r="AE53" s="5">
        <v>4.2372198687480704E-3</v>
      </c>
    </row>
    <row r="54" spans="2:31" x14ac:dyDescent="0.25">
      <c r="B54" s="4" t="str">
        <f t="shared" si="5"/>
        <v>Other_B</v>
      </c>
      <c r="C54" s="5">
        <v>5.258929683415881E-3</v>
      </c>
      <c r="D54" s="5">
        <v>5.0469538955046425E-3</v>
      </c>
      <c r="E54" s="5">
        <v>5.8795112508706997E-3</v>
      </c>
      <c r="F54" s="5">
        <v>5.1835247274154865E-3</v>
      </c>
      <c r="G54" s="5">
        <v>2.2937372022163341E-3</v>
      </c>
      <c r="H54" s="5">
        <v>7.9880765370436116E-4</v>
      </c>
      <c r="I54" s="5">
        <v>8.1858666790867493E-4</v>
      </c>
      <c r="J54" s="5">
        <v>8.3230706985563442E-4</v>
      </c>
      <c r="K54" s="5">
        <v>6.8528420923659656E-4</v>
      </c>
      <c r="L54" s="5">
        <v>6.6578119417602145E-4</v>
      </c>
      <c r="M54" s="5">
        <v>4.5600442863352758E-4</v>
      </c>
      <c r="N54" s="5">
        <v>3.9967864200994807E-4</v>
      </c>
      <c r="O54" s="5">
        <v>3.3271532421617396E-4</v>
      </c>
      <c r="P54" s="5">
        <v>3.5500905160964081E-4</v>
      </c>
      <c r="Q54" s="5">
        <v>3.0187407818876882E-4</v>
      </c>
      <c r="R54" s="5">
        <v>3.215261227175581E-4</v>
      </c>
      <c r="S54" s="5">
        <v>9.9933503334402704E-4</v>
      </c>
      <c r="T54" s="5">
        <v>8.6354991780258981E-4</v>
      </c>
      <c r="U54" s="5">
        <v>9.0522520399578604E-4</v>
      </c>
      <c r="V54" s="5">
        <v>5.6287501242373544E-4</v>
      </c>
      <c r="W54" s="5">
        <v>6.1929875442424725E-4</v>
      </c>
      <c r="X54" s="5">
        <v>5.9505530912135182E-4</v>
      </c>
      <c r="Y54" s="5">
        <v>6.4684252950097492E-5</v>
      </c>
      <c r="Z54" s="5">
        <v>6.8785188983035275E-5</v>
      </c>
      <c r="AA54" s="5">
        <v>7.9163515290700464E-5</v>
      </c>
      <c r="AB54" s="5">
        <v>7.0047216983146825E-5</v>
      </c>
      <c r="AC54" s="5">
        <v>7.6511892002628906E-5</v>
      </c>
      <c r="AD54" s="5">
        <v>7.8869222551110658E-5</v>
      </c>
      <c r="AE54" s="5">
        <v>7.1135899956800951E-5</v>
      </c>
    </row>
    <row r="55" spans="2:31" x14ac:dyDescent="0.25">
      <c r="B55" s="4" t="str">
        <f t="shared" si="5"/>
        <v>Peak_C</v>
      </c>
      <c r="C55" s="5">
        <v>4.4738202824064682E-4</v>
      </c>
      <c r="D55" s="5">
        <v>8.2545563103012757E-4</v>
      </c>
      <c r="E55" s="5">
        <v>1.0623645289249291E-3</v>
      </c>
      <c r="F55" s="5">
        <v>1.3319459107549243E-3</v>
      </c>
      <c r="G55" s="5">
        <v>1.2367414152461367E-3</v>
      </c>
      <c r="H55" s="5">
        <v>1.0654923731869236E-3</v>
      </c>
      <c r="I55" s="5">
        <v>1.1038422409069451E-3</v>
      </c>
      <c r="J55" s="5">
        <v>1.1750033606299211E-3</v>
      </c>
      <c r="K55" s="5">
        <v>7.1747143252460361E-4</v>
      </c>
      <c r="L55" s="5">
        <v>1.2766164839157178E-3</v>
      </c>
      <c r="M55" s="5">
        <v>1.2021948672513146E-3</v>
      </c>
      <c r="N55" s="5">
        <v>1.0623519559589793E-3</v>
      </c>
      <c r="O55" s="5">
        <v>1.229819004586935E-3</v>
      </c>
      <c r="P55" s="5">
        <v>1.4191035598986003E-3</v>
      </c>
      <c r="Q55" s="5">
        <v>8.4266432706412364E-4</v>
      </c>
      <c r="R55" s="5">
        <v>1.3152516867542504E-3</v>
      </c>
      <c r="S55" s="5">
        <v>1.5636048433101558E-3</v>
      </c>
      <c r="T55" s="5">
        <v>1.1528953046360479E-3</v>
      </c>
      <c r="U55" s="5">
        <v>1.2749384312683294E-3</v>
      </c>
      <c r="V55" s="5">
        <v>6.0735686499851485E-4</v>
      </c>
      <c r="W55" s="5">
        <v>9.6737474735708866E-4</v>
      </c>
      <c r="X55" s="5">
        <v>8.6986302461830112E-4</v>
      </c>
      <c r="Y55" s="5">
        <v>8.8215102337772084E-4</v>
      </c>
      <c r="Z55" s="5">
        <v>8.3918082015837863E-4</v>
      </c>
      <c r="AA55" s="5">
        <v>9.6804049853048413E-4</v>
      </c>
      <c r="AB55" s="5">
        <v>5.7173421776394778E-4</v>
      </c>
      <c r="AC55" s="5">
        <v>1.0821639049750083E-3</v>
      </c>
      <c r="AD55" s="5">
        <v>1.0288204208181435E-3</v>
      </c>
      <c r="AE55" s="5">
        <v>7.7879263598035458E-4</v>
      </c>
    </row>
    <row r="56" spans="2:31" x14ac:dyDescent="0.25">
      <c r="B56" s="4" t="str">
        <f t="shared" si="5"/>
        <v>Other_C</v>
      </c>
      <c r="C56" s="5">
        <v>1.7128659328373701E-3</v>
      </c>
      <c r="D56" s="5">
        <v>1.8654779081476757E-3</v>
      </c>
      <c r="E56" s="5">
        <v>2.141202339405381E-3</v>
      </c>
      <c r="F56" s="5">
        <v>2.4318028199282601E-3</v>
      </c>
      <c r="G56" s="5">
        <v>2.3897212570231415E-3</v>
      </c>
      <c r="H56" s="5">
        <v>2.5139511430607581E-3</v>
      </c>
      <c r="I56" s="5">
        <v>2.6226247074587886E-3</v>
      </c>
      <c r="J56" s="5">
        <v>2.6903286758451612E-3</v>
      </c>
      <c r="K56" s="5">
        <v>2.6853962217562736E-3</v>
      </c>
      <c r="L56" s="5">
        <v>2.3569601565386366E-3</v>
      </c>
      <c r="M56" s="5">
        <v>1.9937881133484272E-3</v>
      </c>
      <c r="N56" s="5">
        <v>2.0942577750133933E-3</v>
      </c>
      <c r="O56" s="5">
        <v>2.0691680123431288E-3</v>
      </c>
      <c r="P56" s="5">
        <v>2.3497167203025055E-3</v>
      </c>
      <c r="Q56" s="5">
        <v>2.2386055669382007E-3</v>
      </c>
      <c r="R56" s="5">
        <v>2.1684926430745313E-3</v>
      </c>
      <c r="S56" s="5">
        <v>2.2846549337805877E-3</v>
      </c>
      <c r="T56" s="5">
        <v>2.1679401874720411E-3</v>
      </c>
      <c r="U56" s="5">
        <v>2.001835987363317E-3</v>
      </c>
      <c r="V56" s="5">
        <v>1.0889783336499588E-3</v>
      </c>
      <c r="W56" s="5">
        <v>9.3241274987005502E-4</v>
      </c>
      <c r="X56" s="5">
        <v>8.1673447112849456E-4</v>
      </c>
      <c r="Y56" s="5">
        <v>7.9042683732547935E-4</v>
      </c>
      <c r="Z56" s="5">
        <v>7.5951114951755593E-4</v>
      </c>
      <c r="AA56" s="5">
        <v>8.0598871071570915E-4</v>
      </c>
      <c r="AB56" s="5">
        <v>7.8559354338483573E-4</v>
      </c>
      <c r="AC56" s="5">
        <v>8.4059655439042418E-4</v>
      </c>
      <c r="AD56" s="5">
        <v>8.1005000998651746E-4</v>
      </c>
      <c r="AE56" s="5">
        <v>7.777891160068945E-4</v>
      </c>
    </row>
    <row r="57" spans="2:31" x14ac:dyDescent="0.25">
      <c r="B57" s="4" t="str">
        <f t="shared" si="5"/>
        <v>Peak_D</v>
      </c>
      <c r="C57" s="5">
        <v>6.4307078825233252E-3</v>
      </c>
      <c r="D57" s="5">
        <v>5.9571082256818326E-3</v>
      </c>
      <c r="E57" s="5">
        <v>1.0930308820134148E-2</v>
      </c>
      <c r="F57" s="5">
        <v>1.1284172834861748E-2</v>
      </c>
      <c r="G57" s="5">
        <v>1.0463632179425867E-2</v>
      </c>
      <c r="H57" s="5">
        <v>1.3195094506552759E-2</v>
      </c>
      <c r="I57" s="5">
        <v>1.3087623832747156E-2</v>
      </c>
      <c r="J57" s="5">
        <v>1.4665687149698552E-2</v>
      </c>
      <c r="K57" s="5">
        <v>9.2142377561763873E-3</v>
      </c>
      <c r="L57" s="5">
        <v>1.3027225012327469E-2</v>
      </c>
      <c r="M57" s="5">
        <v>9.6144340948446042E-3</v>
      </c>
      <c r="N57" s="5">
        <v>8.0831513537143358E-3</v>
      </c>
      <c r="O57" s="5">
        <v>4.1382343944797347E-3</v>
      </c>
      <c r="P57" s="5">
        <v>6.4633692417820857E-3</v>
      </c>
      <c r="Q57" s="5">
        <v>4.2758371116860261E-3</v>
      </c>
      <c r="R57" s="5">
        <v>5.2584436900006398E-3</v>
      </c>
      <c r="S57" s="5">
        <v>6.6996215251890609E-3</v>
      </c>
      <c r="T57" s="5">
        <v>5.2337484071649136E-3</v>
      </c>
      <c r="U57" s="5">
        <v>4.0011072788683367E-3</v>
      </c>
      <c r="V57" s="5">
        <v>3.0126999264744898E-3</v>
      </c>
      <c r="W57" s="5">
        <v>3.9506779643692334E-3</v>
      </c>
      <c r="X57" s="5">
        <v>3.3186773819393932E-3</v>
      </c>
      <c r="Y57" s="5">
        <v>3.670332268006192E-3</v>
      </c>
      <c r="Z57" s="5">
        <v>2.4807210928923652E-3</v>
      </c>
      <c r="AA57" s="5">
        <v>4.0626822710903348E-3</v>
      </c>
      <c r="AB57" s="5">
        <v>2.6666698713029894E-3</v>
      </c>
      <c r="AC57" s="5">
        <v>4.9254650343761109E-3</v>
      </c>
      <c r="AD57" s="5">
        <v>4.1272204954409262E-3</v>
      </c>
      <c r="AE57" s="5">
        <v>3.2443894783881588E-3</v>
      </c>
    </row>
    <row r="58" spans="2:31" x14ac:dyDescent="0.25">
      <c r="B58" s="4" t="str">
        <f t="shared" si="5"/>
        <v>Other_D</v>
      </c>
      <c r="C58" s="5">
        <v>4.544720754911062E-3</v>
      </c>
      <c r="D58" s="5">
        <v>6.0768222294167651E-3</v>
      </c>
      <c r="E58" s="5">
        <v>7.5811345176272152E-3</v>
      </c>
      <c r="F58" s="5">
        <v>8.5346432977679056E-3</v>
      </c>
      <c r="G58" s="5">
        <v>8.9740784763156275E-3</v>
      </c>
      <c r="H58" s="5">
        <v>8.0097644266845756E-3</v>
      </c>
      <c r="I58" s="5">
        <v>8.088740258186438E-3</v>
      </c>
      <c r="J58" s="5">
        <v>8.610401165759448E-3</v>
      </c>
      <c r="K58" s="5">
        <v>7.5940990671741291E-3</v>
      </c>
      <c r="L58" s="5">
        <v>8.1605016569993444E-3</v>
      </c>
      <c r="M58" s="5">
        <v>8.1837783185945024E-3</v>
      </c>
      <c r="N58" s="5">
        <v>8.1733000863858894E-3</v>
      </c>
      <c r="O58" s="5">
        <v>6.3355983374241628E-3</v>
      </c>
      <c r="P58" s="5">
        <v>6.6567788461056911E-3</v>
      </c>
      <c r="Q58" s="5">
        <v>6.112417704788326E-3</v>
      </c>
      <c r="R58" s="5">
        <v>5.7548151931865865E-3</v>
      </c>
      <c r="S58" s="5">
        <v>5.7628406359449096E-3</v>
      </c>
      <c r="T58" s="5">
        <v>6.1639604134279789E-3</v>
      </c>
      <c r="U58" s="5">
        <v>5.6988043586694709E-3</v>
      </c>
      <c r="V58" s="5">
        <v>5.2956103950110795E-3</v>
      </c>
      <c r="W58" s="5">
        <v>5.2554121168875397E-3</v>
      </c>
      <c r="X58" s="5">
        <v>5.1356127302446888E-3</v>
      </c>
      <c r="Y58" s="5">
        <v>4.8900385044884634E-3</v>
      </c>
      <c r="Z58" s="5">
        <v>5.0129200070224977E-3</v>
      </c>
      <c r="AA58" s="5">
        <v>5.1835080021634663E-3</v>
      </c>
      <c r="AB58" s="5">
        <v>4.9082064372531226E-3</v>
      </c>
      <c r="AC58" s="5">
        <v>5.3187721936206319E-3</v>
      </c>
      <c r="AD58" s="5">
        <v>5.2728353060257057E-3</v>
      </c>
      <c r="AE58" s="5">
        <v>5.3171464571211699E-3</v>
      </c>
    </row>
    <row r="59" spans="2:31" x14ac:dyDescent="0.25">
      <c r="B59" s="6" t="str">
        <f t="shared" si="5"/>
        <v>Total</v>
      </c>
      <c r="C59" s="7">
        <v>6.2060739389109817E-2</v>
      </c>
      <c r="D59" s="7">
        <v>6.9085970811713679E-2</v>
      </c>
      <c r="E59" s="7">
        <v>9.5826903791108031E-2</v>
      </c>
      <c r="F59" s="7">
        <v>0.10346629265133578</v>
      </c>
      <c r="G59" s="7">
        <v>9.2904630972736824E-2</v>
      </c>
      <c r="H59" s="7">
        <v>9.390603872774364E-2</v>
      </c>
      <c r="I59" s="7">
        <v>9.6013383171655683E-2</v>
      </c>
      <c r="J59" s="7">
        <v>0.10454652211452926</v>
      </c>
      <c r="K59" s="7">
        <v>8.0342641998320474E-2</v>
      </c>
      <c r="L59" s="7">
        <v>0.10132153077566773</v>
      </c>
      <c r="M59" s="7">
        <v>9.1563244061427351E-2</v>
      </c>
      <c r="N59" s="7">
        <v>8.4761034801523333E-2</v>
      </c>
      <c r="O59" s="7">
        <v>7.3748129451584044E-2</v>
      </c>
      <c r="P59" s="7">
        <v>8.5735159529981231E-2</v>
      </c>
      <c r="Q59" s="7">
        <v>6.4358986580505789E-2</v>
      </c>
      <c r="R59" s="7">
        <v>7.5807254995941473E-2</v>
      </c>
      <c r="S59" s="7">
        <v>8.2261879924799136E-2</v>
      </c>
      <c r="T59" s="7">
        <v>7.3184365568455229E-2</v>
      </c>
      <c r="U59" s="7">
        <v>6.897705864178523E-2</v>
      </c>
      <c r="V59" s="7">
        <v>5.4746456062475232E-2</v>
      </c>
      <c r="W59" s="7">
        <v>6.2604894790705662E-2</v>
      </c>
      <c r="X59" s="7">
        <v>5.8251268468381856E-2</v>
      </c>
      <c r="Y59" s="7">
        <v>5.466771553703921E-2</v>
      </c>
      <c r="Z59" s="7">
        <v>4.76189779518819E-2</v>
      </c>
      <c r="AA59" s="7">
        <v>5.8473250083834818E-2</v>
      </c>
      <c r="AB59" s="7">
        <v>4.4185934699423328E-2</v>
      </c>
      <c r="AC59" s="7">
        <v>6.4310801195682943E-2</v>
      </c>
      <c r="AD59" s="7">
        <v>5.8878058492286785E-2</v>
      </c>
      <c r="AE59" s="7">
        <v>5.1477140596387666E-2</v>
      </c>
    </row>
    <row r="62" spans="2:31" x14ac:dyDescent="0.25">
      <c r="B62" s="1" t="s">
        <v>43</v>
      </c>
    </row>
    <row r="63" spans="2:31" x14ac:dyDescent="0.25">
      <c r="B63" s="2" t="str">
        <f t="shared" ref="B63:B72" si="33">B24</f>
        <v>Bundle</v>
      </c>
      <c r="C63" s="3">
        <f t="shared" ref="C63:AE63" si="34">C$24</f>
        <v>2022</v>
      </c>
      <c r="D63" s="3">
        <f t="shared" si="34"/>
        <v>2023</v>
      </c>
      <c r="E63" s="3">
        <f t="shared" si="34"/>
        <v>2024</v>
      </c>
      <c r="F63" s="3">
        <f t="shared" si="34"/>
        <v>2025</v>
      </c>
      <c r="G63" s="3">
        <f t="shared" si="34"/>
        <v>2026</v>
      </c>
      <c r="H63" s="3">
        <f t="shared" si="34"/>
        <v>2027</v>
      </c>
      <c r="I63" s="3">
        <f t="shared" si="34"/>
        <v>2028</v>
      </c>
      <c r="J63" s="3">
        <f t="shared" si="34"/>
        <v>2029</v>
      </c>
      <c r="K63" s="3">
        <f t="shared" si="34"/>
        <v>2030</v>
      </c>
      <c r="L63" s="3">
        <f t="shared" si="34"/>
        <v>2031</v>
      </c>
      <c r="M63" s="3">
        <f t="shared" si="34"/>
        <v>2032</v>
      </c>
      <c r="N63" s="3">
        <f t="shared" si="34"/>
        <v>2033</v>
      </c>
      <c r="O63" s="3">
        <f t="shared" si="34"/>
        <v>2034</v>
      </c>
      <c r="P63" s="3">
        <f t="shared" si="34"/>
        <v>2035</v>
      </c>
      <c r="Q63" s="3">
        <f t="shared" si="34"/>
        <v>2036</v>
      </c>
      <c r="R63" s="3">
        <f t="shared" si="34"/>
        <v>2037</v>
      </c>
      <c r="S63" s="3">
        <f t="shared" si="34"/>
        <v>2038</v>
      </c>
      <c r="T63" s="3">
        <f t="shared" si="34"/>
        <v>2039</v>
      </c>
      <c r="U63" s="3">
        <f t="shared" si="34"/>
        <v>2040</v>
      </c>
      <c r="V63" s="3">
        <f t="shared" si="34"/>
        <v>2041</v>
      </c>
      <c r="W63" s="3">
        <f t="shared" si="34"/>
        <v>2042</v>
      </c>
      <c r="X63" s="3">
        <f t="shared" si="34"/>
        <v>2043</v>
      </c>
      <c r="Y63" s="3">
        <f t="shared" si="34"/>
        <v>2044</v>
      </c>
      <c r="Z63" s="3">
        <f t="shared" si="34"/>
        <v>2045</v>
      </c>
      <c r="AA63" s="3">
        <f t="shared" si="34"/>
        <v>2046</v>
      </c>
      <c r="AB63" s="3">
        <f t="shared" si="34"/>
        <v>2047</v>
      </c>
      <c r="AC63" s="3">
        <f t="shared" si="34"/>
        <v>2048</v>
      </c>
      <c r="AD63" s="3">
        <f t="shared" si="34"/>
        <v>2049</v>
      </c>
      <c r="AE63" s="3">
        <f t="shared" si="34"/>
        <v>2050</v>
      </c>
    </row>
    <row r="64" spans="2:31" x14ac:dyDescent="0.25">
      <c r="B64" s="4" t="str">
        <f t="shared" si="33"/>
        <v>Peak_A</v>
      </c>
      <c r="C64" s="37">
        <f>SUM($C51:C51)</f>
        <v>1.2552096255092305E-2</v>
      </c>
      <c r="D64" s="37">
        <f>SUM($C51:D51)</f>
        <v>2.5919186537720022E-2</v>
      </c>
      <c r="E64" s="37">
        <f>SUM($C51:E51)</f>
        <v>5.0200030737742186E-2</v>
      </c>
      <c r="F64" s="37">
        <f>SUM($C51:F51)</f>
        <v>7.6989539087240058E-2</v>
      </c>
      <c r="G64" s="37">
        <f>SUM($C51:G51)</f>
        <v>0.10260148134738711</v>
      </c>
      <c r="H64" s="37">
        <f>SUM($C51:H51)</f>
        <v>0.13285365659645174</v>
      </c>
      <c r="I64" s="37">
        <f>SUM($C51:I51)</f>
        <v>0.16342705353059542</v>
      </c>
      <c r="J64" s="37">
        <f>SUM($C51:J51)</f>
        <v>0.19604831426189578</v>
      </c>
      <c r="K64" s="37">
        <f>SUM($C51:K51)</f>
        <v>0.21326710434465612</v>
      </c>
      <c r="L64" s="37">
        <f>SUM($C51:L51)</f>
        <v>0.24604871763251016</v>
      </c>
      <c r="M64" s="37">
        <f>SUM($C51:M51)</f>
        <v>0.27477765940447962</v>
      </c>
      <c r="N64" s="37">
        <f>SUM($C51:N51)</f>
        <v>0.29910232759911876</v>
      </c>
      <c r="O64" s="37">
        <f>SUM($C51:O51)</f>
        <v>0.31981465239498041</v>
      </c>
      <c r="P64" s="37">
        <f>SUM($C51:P51)</f>
        <v>0.34928729723106883</v>
      </c>
      <c r="Q64" s="37">
        <f>SUM($C51:Q51)</f>
        <v>0.36463131878493538</v>
      </c>
      <c r="R64" s="37">
        <f>SUM($C51:R51)</f>
        <v>0.39058906324639464</v>
      </c>
      <c r="S64" s="37">
        <f>SUM($C51:S51)</f>
        <v>0.42169313429970307</v>
      </c>
      <c r="T64" s="37">
        <f>SUM($C51:T51)</f>
        <v>0.44600455251945464</v>
      </c>
      <c r="U64" s="37">
        <f>SUM($C51:U51)</f>
        <v>0.46701578763141249</v>
      </c>
      <c r="V64" s="37">
        <f>SUM($C51:V51)</f>
        <v>0.48029654383539933</v>
      </c>
      <c r="W64" s="37">
        <f>SUM($C51:W51)</f>
        <v>0.50233071281791097</v>
      </c>
      <c r="X64" s="37">
        <f>SUM($C51:X51)</f>
        <v>0.52151246028513465</v>
      </c>
      <c r="Y64" s="37">
        <f>SUM($C51:Y51)</f>
        <v>0.54143813687895492</v>
      </c>
      <c r="Z64" s="37">
        <f>SUM($C51:Z51)</f>
        <v>0.55530235249638904</v>
      </c>
      <c r="AA64" s="37">
        <f>SUM($C51:AA51)</f>
        <v>0.57679115421279425</v>
      </c>
      <c r="AB64" s="37">
        <f>SUM($C51:AB51)</f>
        <v>0.58762213401487418</v>
      </c>
      <c r="AC64" s="37">
        <f>SUM($C51:AC51)</f>
        <v>0.61250257421724363</v>
      </c>
      <c r="AD64" s="37">
        <f>SUM($C51:AD51)</f>
        <v>0.63402772968245369</v>
      </c>
      <c r="AE64" s="37">
        <f>SUM($C51:AE51)</f>
        <v>0.64961518965271103</v>
      </c>
    </row>
    <row r="65" spans="2:31" x14ac:dyDescent="0.25">
      <c r="B65" s="4" t="str">
        <f t="shared" si="33"/>
        <v>Other_A</v>
      </c>
      <c r="C65" s="37">
        <f>SUM($C52:C52)</f>
        <v>2.221971016494172E-2</v>
      </c>
      <c r="D65" s="37">
        <f>SUM($C52:D52)</f>
        <v>4.7048868962539118E-2</v>
      </c>
      <c r="E65" s="37">
        <f>SUM($C52:E52)</f>
        <v>7.5552888887513964E-2</v>
      </c>
      <c r="F65" s="37">
        <f>SUM($C52:F52)</f>
        <v>0.10809527434296295</v>
      </c>
      <c r="G65" s="37">
        <f>SUM($C52:G52)</f>
        <v>0.13859539984703032</v>
      </c>
      <c r="H65" s="37">
        <f>SUM($C52:H52)</f>
        <v>0.16931437687485396</v>
      </c>
      <c r="I65" s="37">
        <f>SUM($C52:I52)</f>
        <v>0.20211789833364582</v>
      </c>
      <c r="J65" s="37">
        <f>SUM($C52:J52)</f>
        <v>0.23853481753017797</v>
      </c>
      <c r="K65" s="37">
        <f>SUM($C52:K52)</f>
        <v>0.27445199556520461</v>
      </c>
      <c r="L65" s="37">
        <f>SUM($C52:L52)</f>
        <v>0.31107356726329033</v>
      </c>
      <c r="M65" s="37">
        <f>SUM($C52:M52)</f>
        <v>0.3468983771784771</v>
      </c>
      <c r="N65" s="37">
        <f>SUM($C52:N52)</f>
        <v>0.38176838008509384</v>
      </c>
      <c r="O65" s="37">
        <f>SUM($C52:O52)</f>
        <v>0.41512090177449751</v>
      </c>
      <c r="P65" s="37">
        <f>SUM($C52:P52)</f>
        <v>0.44829661844709923</v>
      </c>
      <c r="Q65" s="37">
        <f>SUM($C52:Q52)</f>
        <v>0.47793422990491918</v>
      </c>
      <c r="R65" s="37">
        <f>SUM($C52:R52)</f>
        <v>0.50738715304478688</v>
      </c>
      <c r="S65" s="37">
        <f>SUM($C52:S52)</f>
        <v>0.53534777731488647</v>
      </c>
      <c r="T65" s="37">
        <f>SUM($C52:T52)</f>
        <v>0.56264583808818414</v>
      </c>
      <c r="U65" s="37">
        <f>SUM($C52:U52)</f>
        <v>0.59177658567794855</v>
      </c>
      <c r="V65" s="37">
        <f>SUM($C52:V52)</f>
        <v>0.6186358736109594</v>
      </c>
      <c r="W65" s="37">
        <f>SUM($C52:W52)</f>
        <v>0.64287751936982584</v>
      </c>
      <c r="X65" s="37">
        <f>SUM($C52:X52)</f>
        <v>0.66693539384517853</v>
      </c>
      <c r="Y65" s="37">
        <f>SUM($C52:Y52)</f>
        <v>0.68714955549667955</v>
      </c>
      <c r="Z65" s="37">
        <f>SUM($C52:Z52)</f>
        <v>0.70813260634933606</v>
      </c>
      <c r="AA65" s="37">
        <f>SUM($C52:AA52)</f>
        <v>0.72959996168596397</v>
      </c>
      <c r="AB65" s="37">
        <f>SUM($C52:AB52)</f>
        <v>0.7500504724655549</v>
      </c>
      <c r="AC65" s="37">
        <f>SUM($C52:AC52)</f>
        <v>0.77234023264742124</v>
      </c>
      <c r="AD65" s="37">
        <f>SUM($C52:AD52)</f>
        <v>0.79386037306013091</v>
      </c>
      <c r="AE65" s="37">
        <f>SUM($C52:AE52)</f>
        <v>0.8153235802300598</v>
      </c>
    </row>
    <row r="66" spans="2:31" x14ac:dyDescent="0.25">
      <c r="B66" s="4" t="str">
        <f t="shared" si="33"/>
        <v>Peak_B</v>
      </c>
      <c r="C66" s="37">
        <f>SUM($C53:C53)</f>
        <v>8.8943266871475083E-3</v>
      </c>
      <c r="D66" s="37">
        <f>SUM($C53:D53)</f>
        <v>2.0012230528855035E-2</v>
      </c>
      <c r="E66" s="37">
        <f>SUM($C53:E53)</f>
        <v>3.5459748738003699E-2</v>
      </c>
      <c r="F66" s="37">
        <f>SUM($C53:F53)</f>
        <v>5.08280579936643E-2</v>
      </c>
      <c r="G66" s="37">
        <f>SUM($C53:G53)</f>
        <v>6.2262710671959605E-2</v>
      </c>
      <c r="H66" s="37">
        <f>SUM($C53:H53)</f>
        <v>6.9614487019625568E-2</v>
      </c>
      <c r="I66" s="37">
        <f>SUM($C53:I53)</f>
        <v>7.6529534091137705E-2</v>
      </c>
      <c r="J66" s="37">
        <f>SUM($C53:J53)</f>
        <v>8.4064148856045739E-2</v>
      </c>
      <c r="K66" s="37">
        <f>SUM($C53:K53)</f>
        <v>9.037433404971125E-2</v>
      </c>
      <c r="L66" s="37">
        <f>SUM($C53:L53)</f>
        <v>9.6805595335482053E-2</v>
      </c>
      <c r="M66" s="37">
        <f>SUM($C53:M53)</f>
        <v>0.1023648878870808</v>
      </c>
      <c r="N66" s="37">
        <f>SUM($C53:N53)</f>
        <v>0.10811851177426572</v>
      </c>
      <c r="O66" s="37">
        <f>SUM($C53:O53)</f>
        <v>0.11369625966753431</v>
      </c>
      <c r="P66" s="37">
        <f>SUM($C53:P53)</f>
        <v>0.11953908026912689</v>
      </c>
      <c r="Q66" s="37">
        <f>SUM($C53:Q53)</f>
        <v>0.12514503504928071</v>
      </c>
      <c r="R66" s="37">
        <f>SUM($C53:R53)</f>
        <v>0.13072309310816163</v>
      </c>
      <c r="S66" s="37">
        <f>SUM($C53:S53)</f>
        <v>0.13661022073798396</v>
      </c>
      <c r="T66" s="37">
        <f>SUM($C53:T53)</f>
        <v>0.14260301308288639</v>
      </c>
      <c r="U66" s="37">
        <f>SUM($C53:U53)</f>
        <v>0.14755617776278407</v>
      </c>
      <c r="V66" s="37">
        <f>SUM($C53:V53)</f>
        <v>0.15159506915570381</v>
      </c>
      <c r="W66" s="37">
        <f>SUM($C53:W53)</f>
        <v>0.15619897287212314</v>
      </c>
      <c r="X66" s="37">
        <f>SUM($C53:X53)</f>
        <v>0.1604746764808764</v>
      </c>
      <c r="Y66" s="37">
        <f>SUM($C53:Y53)</f>
        <v>0.16470492088644634</v>
      </c>
      <c r="Z66" s="37">
        <f>SUM($C53:Z53)</f>
        <v>0.16831551410966378</v>
      </c>
      <c r="AA66" s="37">
        <f>SUM($C53:AA53)</f>
        <v>0.17273322414267472</v>
      </c>
      <c r="AB66" s="37">
        <f>SUM($C53:AB53)</f>
        <v>0.17663541697373916</v>
      </c>
      <c r="AC66" s="37">
        <f>SUM($C53:AC53)</f>
        <v>0.18153250820582151</v>
      </c>
      <c r="AD66" s="37">
        <f>SUM($C53:AD53)</f>
        <v>0.18604747536536612</v>
      </c>
      <c r="AE66" s="37">
        <f>SUM($C53:AE53)</f>
        <v>0.19028469523411418</v>
      </c>
    </row>
    <row r="67" spans="2:31" x14ac:dyDescent="0.25">
      <c r="B67" s="4" t="str">
        <f t="shared" si="33"/>
        <v>Other_B</v>
      </c>
      <c r="C67" s="37">
        <f>SUM($C54:C54)</f>
        <v>5.258929683415881E-3</v>
      </c>
      <c r="D67" s="37">
        <f>SUM($C54:D54)</f>
        <v>1.0305883578920524E-2</v>
      </c>
      <c r="E67" s="37">
        <f>SUM($C54:E54)</f>
        <v>1.6185394829791224E-2</v>
      </c>
      <c r="F67" s="37">
        <f>SUM($C54:F54)</f>
        <v>2.1368919557206711E-2</v>
      </c>
      <c r="G67" s="37">
        <f>SUM($C54:G54)</f>
        <v>2.3662656759423046E-2</v>
      </c>
      <c r="H67" s="37">
        <f>SUM($C54:H54)</f>
        <v>2.4461464413127406E-2</v>
      </c>
      <c r="I67" s="37">
        <f>SUM($C54:I54)</f>
        <v>2.5280051081036082E-2</v>
      </c>
      <c r="J67" s="37">
        <f>SUM($C54:J54)</f>
        <v>2.6112358150891718E-2</v>
      </c>
      <c r="K67" s="37">
        <f>SUM($C54:K54)</f>
        <v>2.6797642360128316E-2</v>
      </c>
      <c r="L67" s="37">
        <f>SUM($C54:L54)</f>
        <v>2.7463423554304339E-2</v>
      </c>
      <c r="M67" s="37">
        <f>SUM($C54:M54)</f>
        <v>2.7919427982937867E-2</v>
      </c>
      <c r="N67" s="37">
        <f>SUM($C54:N54)</f>
        <v>2.8319106624947816E-2</v>
      </c>
      <c r="O67" s="37">
        <f>SUM($C54:O54)</f>
        <v>2.8651821949163991E-2</v>
      </c>
      <c r="P67" s="37">
        <f>SUM($C54:P54)</f>
        <v>2.9006831000773631E-2</v>
      </c>
      <c r="Q67" s="37">
        <f>SUM($C54:Q54)</f>
        <v>2.93087050789624E-2</v>
      </c>
      <c r="R67" s="37">
        <f>SUM($C54:R54)</f>
        <v>2.9630231201679957E-2</v>
      </c>
      <c r="S67" s="37">
        <f>SUM($C54:S54)</f>
        <v>3.0629566235023983E-2</v>
      </c>
      <c r="T67" s="37">
        <f>SUM($C54:T54)</f>
        <v>3.1493116152826572E-2</v>
      </c>
      <c r="U67" s="37">
        <f>SUM($C54:U54)</f>
        <v>3.239834135682236E-2</v>
      </c>
      <c r="V67" s="37">
        <f>SUM($C54:V54)</f>
        <v>3.2961216369246094E-2</v>
      </c>
      <c r="W67" s="37">
        <f>SUM($C54:W54)</f>
        <v>3.3580515123670343E-2</v>
      </c>
      <c r="X67" s="37">
        <f>SUM($C54:X54)</f>
        <v>3.4175570432791694E-2</v>
      </c>
      <c r="Y67" s="37">
        <f>SUM($C54:Y54)</f>
        <v>3.4240254685741794E-2</v>
      </c>
      <c r="Z67" s="37">
        <f>SUM($C54:Z54)</f>
        <v>3.4309039874724827E-2</v>
      </c>
      <c r="AA67" s="37">
        <f>SUM($C54:AA54)</f>
        <v>3.4388203390015526E-2</v>
      </c>
      <c r="AB67" s="37">
        <f>SUM($C54:AB54)</f>
        <v>3.4458250606998669E-2</v>
      </c>
      <c r="AC67" s="37">
        <f>SUM($C54:AC54)</f>
        <v>3.4534762499001295E-2</v>
      </c>
      <c r="AD67" s="37">
        <f>SUM($C54:AD54)</f>
        <v>3.4613631721552407E-2</v>
      </c>
      <c r="AE67" s="37">
        <f>SUM($C54:AE54)</f>
        <v>3.468476762150921E-2</v>
      </c>
    </row>
    <row r="68" spans="2:31" x14ac:dyDescent="0.25">
      <c r="B68" s="4" t="str">
        <f t="shared" si="33"/>
        <v>Peak_C</v>
      </c>
      <c r="C68" s="37">
        <f>SUM($C55:C55)</f>
        <v>4.4738202824064682E-4</v>
      </c>
      <c r="D68" s="37">
        <f>SUM($C55:D55)</f>
        <v>1.2728376592707744E-3</v>
      </c>
      <c r="E68" s="37">
        <f>SUM($C55:E55)</f>
        <v>2.3352021881957036E-3</v>
      </c>
      <c r="F68" s="37">
        <f>SUM($C55:F55)</f>
        <v>3.6671480989506279E-3</v>
      </c>
      <c r="G68" s="37">
        <f>SUM($C55:G55)</f>
        <v>4.9038895141967648E-3</v>
      </c>
      <c r="H68" s="37">
        <f>SUM($C55:H55)</f>
        <v>5.9693818873836884E-3</v>
      </c>
      <c r="I68" s="37">
        <f>SUM($C55:I55)</f>
        <v>7.0732241282906337E-3</v>
      </c>
      <c r="J68" s="37">
        <f>SUM($C55:J55)</f>
        <v>8.2482274889205554E-3</v>
      </c>
      <c r="K68" s="37">
        <f>SUM($C55:K55)</f>
        <v>8.9656989214451591E-3</v>
      </c>
      <c r="L68" s="37">
        <f>SUM($C55:L55)</f>
        <v>1.0242315405360877E-2</v>
      </c>
      <c r="M68" s="37">
        <f>SUM($C55:M55)</f>
        <v>1.1444510272612191E-2</v>
      </c>
      <c r="N68" s="37">
        <f>SUM($C55:N55)</f>
        <v>1.2506862228571171E-2</v>
      </c>
      <c r="O68" s="37">
        <f>SUM($C55:O55)</f>
        <v>1.3736681233158106E-2</v>
      </c>
      <c r="P68" s="37">
        <f>SUM($C55:P55)</f>
        <v>1.5155784793056706E-2</v>
      </c>
      <c r="Q68" s="37">
        <f>SUM($C55:Q55)</f>
        <v>1.5998449120120828E-2</v>
      </c>
      <c r="R68" s="37">
        <f>SUM($C55:R55)</f>
        <v>1.7313700806875078E-2</v>
      </c>
      <c r="S68" s="37">
        <f>SUM($C55:S55)</f>
        <v>1.8877305650185236E-2</v>
      </c>
      <c r="T68" s="37">
        <f>SUM($C55:T55)</f>
        <v>2.0030200954821283E-2</v>
      </c>
      <c r="U68" s="37">
        <f>SUM($C55:U55)</f>
        <v>2.1305139386089612E-2</v>
      </c>
      <c r="V68" s="37">
        <f>SUM($C55:V55)</f>
        <v>2.1912496251088126E-2</v>
      </c>
      <c r="W68" s="37">
        <f>SUM($C55:W55)</f>
        <v>2.2879870998445215E-2</v>
      </c>
      <c r="X68" s="37">
        <f>SUM($C55:X55)</f>
        <v>2.3749734023063518E-2</v>
      </c>
      <c r="Y68" s="37">
        <f>SUM($C55:Y55)</f>
        <v>2.4631885046441239E-2</v>
      </c>
      <c r="Z68" s="37">
        <f>SUM($C55:Z55)</f>
        <v>2.5471065866599616E-2</v>
      </c>
      <c r="AA68" s="37">
        <f>SUM($C55:AA55)</f>
        <v>2.64391063651301E-2</v>
      </c>
      <c r="AB68" s="37">
        <f>SUM($C55:AB55)</f>
        <v>2.7010840582894047E-2</v>
      </c>
      <c r="AC68" s="37">
        <f>SUM($C55:AC55)</f>
        <v>2.8093004487869055E-2</v>
      </c>
      <c r="AD68" s="37">
        <f>SUM($C55:AD55)</f>
        <v>2.9121824908687199E-2</v>
      </c>
      <c r="AE68" s="37">
        <f>SUM($C55:AE55)</f>
        <v>2.9900617544667555E-2</v>
      </c>
    </row>
    <row r="69" spans="2:31" x14ac:dyDescent="0.25">
      <c r="B69" s="4" t="str">
        <f t="shared" si="33"/>
        <v>Other_C</v>
      </c>
      <c r="C69" s="37">
        <f>SUM($C56:C56)</f>
        <v>1.7128659328373701E-3</v>
      </c>
      <c r="D69" s="37">
        <f>SUM($C56:D56)</f>
        <v>3.5783438409850458E-3</v>
      </c>
      <c r="E69" s="37">
        <f>SUM($C56:E56)</f>
        <v>5.7195461803904273E-3</v>
      </c>
      <c r="F69" s="37">
        <f>SUM($C56:F56)</f>
        <v>8.1513490003186882E-3</v>
      </c>
      <c r="G69" s="37">
        <f>SUM($C56:G56)</f>
        <v>1.054107025734183E-2</v>
      </c>
      <c r="H69" s="37">
        <f>SUM($C56:H56)</f>
        <v>1.3055021400402588E-2</v>
      </c>
      <c r="I69" s="37">
        <f>SUM($C56:I56)</f>
        <v>1.5677646107861376E-2</v>
      </c>
      <c r="J69" s="37">
        <f>SUM($C56:J56)</f>
        <v>1.8367974783706536E-2</v>
      </c>
      <c r="K69" s="37">
        <f>SUM($C56:K56)</f>
        <v>2.1053371005462809E-2</v>
      </c>
      <c r="L69" s="37">
        <f>SUM($C56:L56)</f>
        <v>2.3410331162001446E-2</v>
      </c>
      <c r="M69" s="37">
        <f>SUM($C56:M56)</f>
        <v>2.5404119275349874E-2</v>
      </c>
      <c r="N69" s="37">
        <f>SUM($C56:N56)</f>
        <v>2.7498377050363267E-2</v>
      </c>
      <c r="O69" s="37">
        <f>SUM($C56:O56)</f>
        <v>2.9567545062706396E-2</v>
      </c>
      <c r="P69" s="37">
        <f>SUM($C56:P56)</f>
        <v>3.1917261783008903E-2</v>
      </c>
      <c r="Q69" s="37">
        <f>SUM($C56:Q56)</f>
        <v>3.4155867349947105E-2</v>
      </c>
      <c r="R69" s="37">
        <f>SUM($C56:R56)</f>
        <v>3.6324359993021638E-2</v>
      </c>
      <c r="S69" s="37">
        <f>SUM($C56:S56)</f>
        <v>3.8609014926802222E-2</v>
      </c>
      <c r="T69" s="37">
        <f>SUM($C56:T56)</f>
        <v>4.077695511427426E-2</v>
      </c>
      <c r="U69" s="37">
        <f>SUM($C56:U56)</f>
        <v>4.2778791101637577E-2</v>
      </c>
      <c r="V69" s="37">
        <f>SUM($C56:V56)</f>
        <v>4.3867769435287536E-2</v>
      </c>
      <c r="W69" s="37">
        <f>SUM($C56:W56)</f>
        <v>4.4800182185157592E-2</v>
      </c>
      <c r="X69" s="37">
        <f>SUM($C56:X56)</f>
        <v>4.5616916656286088E-2</v>
      </c>
      <c r="Y69" s="37">
        <f>SUM($C56:Y56)</f>
        <v>4.6407343493611565E-2</v>
      </c>
      <c r="Z69" s="37">
        <f>SUM($C56:Z56)</f>
        <v>4.7166854643129121E-2</v>
      </c>
      <c r="AA69" s="37">
        <f>SUM($C56:AA56)</f>
        <v>4.797284335384483E-2</v>
      </c>
      <c r="AB69" s="37">
        <f>SUM($C56:AB56)</f>
        <v>4.8758436897229668E-2</v>
      </c>
      <c r="AC69" s="37">
        <f>SUM($C56:AC56)</f>
        <v>4.9599033451620089E-2</v>
      </c>
      <c r="AD69" s="37">
        <f>SUM($C56:AD56)</f>
        <v>5.0409083461606607E-2</v>
      </c>
      <c r="AE69" s="37">
        <f>SUM($C56:AE56)</f>
        <v>5.11868725776135E-2</v>
      </c>
    </row>
    <row r="70" spans="2:31" x14ac:dyDescent="0.25">
      <c r="B70" s="4" t="str">
        <f t="shared" si="33"/>
        <v>Peak_D</v>
      </c>
      <c r="C70" s="37">
        <f>SUM($C57:C57)</f>
        <v>6.4307078825233252E-3</v>
      </c>
      <c r="D70" s="37">
        <f>SUM($C57:D57)</f>
        <v>1.2387816108205158E-2</v>
      </c>
      <c r="E70" s="37">
        <f>SUM($C57:E57)</f>
        <v>2.3318124928339304E-2</v>
      </c>
      <c r="F70" s="37">
        <f>SUM($C57:F57)</f>
        <v>3.4602297763201048E-2</v>
      </c>
      <c r="G70" s="37">
        <f>SUM($C57:G57)</f>
        <v>4.5065929942626912E-2</v>
      </c>
      <c r="H70" s="37">
        <f>SUM($C57:H57)</f>
        <v>5.8261024449179674E-2</v>
      </c>
      <c r="I70" s="37">
        <f>SUM($C57:I57)</f>
        <v>7.134864828192683E-2</v>
      </c>
      <c r="J70" s="37">
        <f>SUM($C57:J57)</f>
        <v>8.6014335431625386E-2</v>
      </c>
      <c r="K70" s="37">
        <f>SUM($C57:K57)</f>
        <v>9.5228573187801771E-2</v>
      </c>
      <c r="L70" s="37">
        <f>SUM($C57:L57)</f>
        <v>0.10825579820012923</v>
      </c>
      <c r="M70" s="37">
        <f>SUM($C57:M57)</f>
        <v>0.11787023229497384</v>
      </c>
      <c r="N70" s="37">
        <f>SUM($C57:N57)</f>
        <v>0.12595338364868819</v>
      </c>
      <c r="O70" s="37">
        <f>SUM($C57:O57)</f>
        <v>0.13009161804316793</v>
      </c>
      <c r="P70" s="37">
        <f>SUM($C57:P57)</f>
        <v>0.13655498728495002</v>
      </c>
      <c r="Q70" s="37">
        <f>SUM($C57:Q57)</f>
        <v>0.14083082439663605</v>
      </c>
      <c r="R70" s="37">
        <f>SUM($C57:R57)</f>
        <v>0.14608926808663669</v>
      </c>
      <c r="S70" s="37">
        <f>SUM($C57:S57)</f>
        <v>0.15278888961182574</v>
      </c>
      <c r="T70" s="37">
        <f>SUM($C57:T57)</f>
        <v>0.15802263801899066</v>
      </c>
      <c r="U70" s="37">
        <f>SUM($C57:U57)</f>
        <v>0.16202374529785901</v>
      </c>
      <c r="V70" s="37">
        <f>SUM($C57:V57)</f>
        <v>0.1650364452243335</v>
      </c>
      <c r="W70" s="37">
        <f>SUM($C57:W57)</f>
        <v>0.16898712318870274</v>
      </c>
      <c r="X70" s="37">
        <f>SUM($C57:X57)</f>
        <v>0.17230580057064213</v>
      </c>
      <c r="Y70" s="37">
        <f>SUM($C57:Y57)</f>
        <v>0.17597613283864832</v>
      </c>
      <c r="Z70" s="37">
        <f>SUM($C57:Z57)</f>
        <v>0.17845685393154068</v>
      </c>
      <c r="AA70" s="37">
        <f>SUM($C57:AA57)</f>
        <v>0.18251953620263101</v>
      </c>
      <c r="AB70" s="37">
        <f>SUM($C57:AB57)</f>
        <v>0.18518620607393399</v>
      </c>
      <c r="AC70" s="37">
        <f>SUM($C57:AC57)</f>
        <v>0.19011167110831009</v>
      </c>
      <c r="AD70" s="37">
        <f>SUM($C57:AD57)</f>
        <v>0.19423889160375102</v>
      </c>
      <c r="AE70" s="37">
        <f>SUM($C57:AE57)</f>
        <v>0.19748328108213917</v>
      </c>
    </row>
    <row r="71" spans="2:31" x14ac:dyDescent="0.25">
      <c r="B71" s="4" t="str">
        <f t="shared" si="33"/>
        <v>Other_D</v>
      </c>
      <c r="C71" s="37">
        <f>SUM($C58:C58)</f>
        <v>4.544720754911062E-3</v>
      </c>
      <c r="D71" s="37">
        <f>SUM($C58:D58)</f>
        <v>1.0621542984327827E-2</v>
      </c>
      <c r="E71" s="37">
        <f>SUM($C58:E58)</f>
        <v>1.820267750195504E-2</v>
      </c>
      <c r="F71" s="37">
        <f>SUM($C58:F58)</f>
        <v>2.6737320799722946E-2</v>
      </c>
      <c r="G71" s="37">
        <f>SUM($C58:G58)</f>
        <v>3.5711399276038572E-2</v>
      </c>
      <c r="H71" s="37">
        <f>SUM($C58:H58)</f>
        <v>4.3721163702723151E-2</v>
      </c>
      <c r="I71" s="37">
        <f>SUM($C58:I58)</f>
        <v>5.1809903960909592E-2</v>
      </c>
      <c r="J71" s="37">
        <f>SUM($C58:J58)</f>
        <v>6.0420305126669044E-2</v>
      </c>
      <c r="K71" s="37">
        <f>SUM($C58:K58)</f>
        <v>6.8014404193843178E-2</v>
      </c>
      <c r="L71" s="37">
        <f>SUM($C58:L58)</f>
        <v>7.6174905850842523E-2</v>
      </c>
      <c r="M71" s="37">
        <f>SUM($C58:M58)</f>
        <v>8.4358684169437023E-2</v>
      </c>
      <c r="N71" s="37">
        <f>SUM($C58:N58)</f>
        <v>9.2531984255822916E-2</v>
      </c>
      <c r="O71" s="37">
        <f>SUM($C58:O58)</f>
        <v>9.8867582593247072E-2</v>
      </c>
      <c r="P71" s="37">
        <f>SUM($C58:P58)</f>
        <v>0.10552436143935276</v>
      </c>
      <c r="Q71" s="37">
        <f>SUM($C58:Q58)</f>
        <v>0.11163677914414108</v>
      </c>
      <c r="R71" s="37">
        <f>SUM($C58:R58)</f>
        <v>0.11739159433732767</v>
      </c>
      <c r="S71" s="37">
        <f>SUM($C58:S58)</f>
        <v>0.12315443497327258</v>
      </c>
      <c r="T71" s="37">
        <f>SUM($C58:T58)</f>
        <v>0.12931839538670056</v>
      </c>
      <c r="U71" s="37">
        <f>SUM($C58:U58)</f>
        <v>0.13501719974537002</v>
      </c>
      <c r="V71" s="37">
        <f>SUM($C58:V58)</f>
        <v>0.14031281014038111</v>
      </c>
      <c r="W71" s="37">
        <f>SUM($C58:W58)</f>
        <v>0.14556822225726865</v>
      </c>
      <c r="X71" s="37">
        <f>SUM($C58:X58)</f>
        <v>0.15070383498751333</v>
      </c>
      <c r="Y71" s="37">
        <f>SUM($C58:Y58)</f>
        <v>0.15559387349200179</v>
      </c>
      <c r="Z71" s="37">
        <f>SUM($C58:Z58)</f>
        <v>0.16060679349902429</v>
      </c>
      <c r="AA71" s="37">
        <f>SUM($C58:AA58)</f>
        <v>0.16579030150118776</v>
      </c>
      <c r="AB71" s="37">
        <f>SUM($C58:AB58)</f>
        <v>0.17069850793844088</v>
      </c>
      <c r="AC71" s="37">
        <f>SUM($C58:AC58)</f>
        <v>0.1760172801320615</v>
      </c>
      <c r="AD71" s="37">
        <f>SUM($C58:AD58)</f>
        <v>0.18129011543808721</v>
      </c>
      <c r="AE71" s="37">
        <f>SUM($C58:AE58)</f>
        <v>0.18660726189520838</v>
      </c>
    </row>
    <row r="72" spans="2:31" x14ac:dyDescent="0.25">
      <c r="B72" s="6" t="str">
        <f t="shared" si="33"/>
        <v>Total</v>
      </c>
      <c r="C72" s="38">
        <f t="shared" ref="C72:AE72" si="35">SUM(C64:C71)</f>
        <v>6.2060739389109817E-2</v>
      </c>
      <c r="D72" s="38">
        <f t="shared" si="35"/>
        <v>0.13114671020082352</v>
      </c>
      <c r="E72" s="38">
        <f t="shared" si="35"/>
        <v>0.22697361399193156</v>
      </c>
      <c r="F72" s="38">
        <f t="shared" si="35"/>
        <v>0.33043990664326733</v>
      </c>
      <c r="G72" s="38">
        <f t="shared" si="35"/>
        <v>0.42334453761600421</v>
      </c>
      <c r="H72" s="38">
        <f t="shared" si="35"/>
        <v>0.51725057634374783</v>
      </c>
      <c r="I72" s="38">
        <f t="shared" si="35"/>
        <v>0.61326395951540347</v>
      </c>
      <c r="J72" s="38">
        <f t="shared" si="35"/>
        <v>0.71781048162993277</v>
      </c>
      <c r="K72" s="38">
        <f t="shared" si="35"/>
        <v>0.79815312362825319</v>
      </c>
      <c r="L72" s="38">
        <f t="shared" si="35"/>
        <v>0.89947465440392094</v>
      </c>
      <c r="M72" s="38">
        <f t="shared" si="35"/>
        <v>0.9910378984653484</v>
      </c>
      <c r="N72" s="38">
        <f t="shared" si="35"/>
        <v>1.0757989332668718</v>
      </c>
      <c r="O72" s="38">
        <f t="shared" si="35"/>
        <v>1.1495470627184556</v>
      </c>
      <c r="P72" s="38">
        <f t="shared" si="35"/>
        <v>1.235282222248437</v>
      </c>
      <c r="Q72" s="38">
        <f t="shared" si="35"/>
        <v>1.2996412088289429</v>
      </c>
      <c r="R72" s="38">
        <f t="shared" si="35"/>
        <v>1.3754484638248841</v>
      </c>
      <c r="S72" s="38">
        <f t="shared" si="35"/>
        <v>1.457710343749683</v>
      </c>
      <c r="T72" s="38">
        <f t="shared" si="35"/>
        <v>1.5308947093181384</v>
      </c>
      <c r="U72" s="38">
        <f t="shared" si="35"/>
        <v>1.5998717679599237</v>
      </c>
      <c r="V72" s="38">
        <f t="shared" si="35"/>
        <v>1.654618224022399</v>
      </c>
      <c r="W72" s="38">
        <f t="shared" si="35"/>
        <v>1.7172231188131046</v>
      </c>
      <c r="X72" s="38">
        <f t="shared" si="35"/>
        <v>1.7754743872814864</v>
      </c>
      <c r="Y72" s="38">
        <f t="shared" si="35"/>
        <v>1.8301421028185259</v>
      </c>
      <c r="Z72" s="38">
        <f t="shared" si="35"/>
        <v>1.8777610807704075</v>
      </c>
      <c r="AA72" s="38">
        <f t="shared" si="35"/>
        <v>1.9362343308542422</v>
      </c>
      <c r="AB72" s="38">
        <f t="shared" si="35"/>
        <v>1.9804202655536653</v>
      </c>
      <c r="AC72" s="38">
        <f t="shared" si="35"/>
        <v>2.0447310667493483</v>
      </c>
      <c r="AD72" s="38">
        <f t="shared" si="35"/>
        <v>2.1036091252416349</v>
      </c>
      <c r="AE72" s="38">
        <f t="shared" si="35"/>
        <v>2.155086265838023</v>
      </c>
    </row>
    <row r="75" spans="2:31" x14ac:dyDescent="0.25">
      <c r="B75" s="1" t="s">
        <v>11</v>
      </c>
    </row>
    <row r="76" spans="2:31" x14ac:dyDescent="0.25">
      <c r="B76" s="2" t="str">
        <f t="shared" ref="B76:B85" si="36">B24</f>
        <v>Bundle</v>
      </c>
      <c r="C76" s="3">
        <f t="shared" ref="C76:AE76" si="37">C$24</f>
        <v>2022</v>
      </c>
      <c r="D76" s="3">
        <f t="shared" si="37"/>
        <v>2023</v>
      </c>
      <c r="E76" s="3">
        <f t="shared" si="37"/>
        <v>2024</v>
      </c>
      <c r="F76" s="3">
        <f t="shared" si="37"/>
        <v>2025</v>
      </c>
      <c r="G76" s="3">
        <f t="shared" si="37"/>
        <v>2026</v>
      </c>
      <c r="H76" s="3">
        <f t="shared" si="37"/>
        <v>2027</v>
      </c>
      <c r="I76" s="3">
        <f t="shared" si="37"/>
        <v>2028</v>
      </c>
      <c r="J76" s="3">
        <f t="shared" si="37"/>
        <v>2029</v>
      </c>
      <c r="K76" s="3">
        <f t="shared" si="37"/>
        <v>2030</v>
      </c>
      <c r="L76" s="3">
        <f t="shared" si="37"/>
        <v>2031</v>
      </c>
      <c r="M76" s="3">
        <f t="shared" si="37"/>
        <v>2032</v>
      </c>
      <c r="N76" s="3">
        <f t="shared" si="37"/>
        <v>2033</v>
      </c>
      <c r="O76" s="3">
        <f t="shared" si="37"/>
        <v>2034</v>
      </c>
      <c r="P76" s="3">
        <f t="shared" si="37"/>
        <v>2035</v>
      </c>
      <c r="Q76" s="3">
        <f t="shared" si="37"/>
        <v>2036</v>
      </c>
      <c r="R76" s="3">
        <f t="shared" si="37"/>
        <v>2037</v>
      </c>
      <c r="S76" s="3">
        <f t="shared" si="37"/>
        <v>2038</v>
      </c>
      <c r="T76" s="3">
        <f t="shared" si="37"/>
        <v>2039</v>
      </c>
      <c r="U76" s="3">
        <f t="shared" si="37"/>
        <v>2040</v>
      </c>
      <c r="V76" s="3">
        <f t="shared" si="37"/>
        <v>2041</v>
      </c>
      <c r="W76" s="3">
        <f t="shared" si="37"/>
        <v>2042</v>
      </c>
      <c r="X76" s="3">
        <f t="shared" si="37"/>
        <v>2043</v>
      </c>
      <c r="Y76" s="3">
        <f t="shared" si="37"/>
        <v>2044</v>
      </c>
      <c r="Z76" s="3">
        <f t="shared" si="37"/>
        <v>2045</v>
      </c>
      <c r="AA76" s="3">
        <f t="shared" si="37"/>
        <v>2046</v>
      </c>
      <c r="AB76" s="3">
        <f t="shared" si="37"/>
        <v>2047</v>
      </c>
      <c r="AC76" s="3">
        <f t="shared" si="37"/>
        <v>2048</v>
      </c>
      <c r="AD76" s="3">
        <f t="shared" si="37"/>
        <v>2049</v>
      </c>
      <c r="AE76" s="3">
        <f t="shared" si="37"/>
        <v>2050</v>
      </c>
    </row>
    <row r="77" spans="2:31" x14ac:dyDescent="0.25">
      <c r="B77" s="4" t="str">
        <f t="shared" si="36"/>
        <v>Peak_A</v>
      </c>
      <c r="C77" s="10">
        <v>60.003114425998128</v>
      </c>
      <c r="D77" s="10">
        <v>58.320452318874707</v>
      </c>
      <c r="E77" s="10">
        <v>60.71724082450153</v>
      </c>
      <c r="F77" s="10">
        <v>62.90713235366254</v>
      </c>
      <c r="G77" s="10">
        <v>60.709470993262379</v>
      </c>
      <c r="H77" s="10">
        <v>61.336590006484371</v>
      </c>
      <c r="I77" s="10">
        <v>60.055753664530783</v>
      </c>
      <c r="J77" s="10">
        <v>63.182710415902044</v>
      </c>
      <c r="K77" s="10">
        <v>61.91446559331434</v>
      </c>
      <c r="L77" s="10">
        <v>60.95883721071214</v>
      </c>
      <c r="M77" s="10">
        <v>64.318943804584165</v>
      </c>
      <c r="N77" s="10">
        <v>64.65047336873873</v>
      </c>
      <c r="O77" s="10">
        <v>64.562836373595189</v>
      </c>
      <c r="P77" s="10">
        <v>64.116105399951593</v>
      </c>
      <c r="Q77" s="10">
        <v>63.373256479348989</v>
      </c>
      <c r="R77" s="10">
        <v>64.508637114288916</v>
      </c>
      <c r="S77" s="10">
        <v>65.165802458097801</v>
      </c>
      <c r="T77" s="10">
        <v>65.778872790950473</v>
      </c>
      <c r="U77" s="10">
        <v>65.637161035667248</v>
      </c>
      <c r="V77" s="10">
        <v>70.268262093998445</v>
      </c>
      <c r="W77" s="10">
        <v>72.249317032124125</v>
      </c>
      <c r="X77" s="10">
        <v>72.125085547953546</v>
      </c>
      <c r="Y77" s="10">
        <v>73.613179713215914</v>
      </c>
      <c r="Z77" s="10">
        <v>73.612237450246809</v>
      </c>
      <c r="AA77" s="10">
        <v>73.612021085018654</v>
      </c>
      <c r="AB77" s="10">
        <v>73.612021085018711</v>
      </c>
      <c r="AC77" s="10">
        <v>73.612021085018583</v>
      </c>
      <c r="AD77" s="10">
        <v>73.61202108501854</v>
      </c>
      <c r="AE77" s="10">
        <v>73.612021085018725</v>
      </c>
    </row>
    <row r="78" spans="2:31" x14ac:dyDescent="0.25">
      <c r="B78" s="4" t="str">
        <f t="shared" si="36"/>
        <v>Other_A</v>
      </c>
      <c r="C78" s="10">
        <v>-0.81124292553428068</v>
      </c>
      <c r="D78" s="10">
        <v>-0.65142061390610773</v>
      </c>
      <c r="E78" s="10">
        <v>2.4670338931921107</v>
      </c>
      <c r="F78" s="10">
        <v>16.057090141262357</v>
      </c>
      <c r="G78" s="10">
        <v>43.662930921825861</v>
      </c>
      <c r="H78" s="10">
        <v>46.337394672596893</v>
      </c>
      <c r="I78" s="10">
        <v>46.653440485743019</v>
      </c>
      <c r="J78" s="10">
        <v>46.695251009596909</v>
      </c>
      <c r="K78" s="10">
        <v>44.370206169100982</v>
      </c>
      <c r="L78" s="10">
        <v>44.723863165033833</v>
      </c>
      <c r="M78" s="10">
        <v>43.45801073045665</v>
      </c>
      <c r="N78" s="10">
        <v>43.817020343609002</v>
      </c>
      <c r="O78" s="10">
        <v>44.429088291018438</v>
      </c>
      <c r="P78" s="10">
        <v>46.015741212262334</v>
      </c>
      <c r="Q78" s="10">
        <v>44.090488530757419</v>
      </c>
      <c r="R78" s="10">
        <v>44.673408628372741</v>
      </c>
      <c r="S78" s="10">
        <v>44.058989187141236</v>
      </c>
      <c r="T78" s="10">
        <v>43.244923143980081</v>
      </c>
      <c r="U78" s="10">
        <v>43.366590184406967</v>
      </c>
      <c r="V78" s="10">
        <v>43.763930838484896</v>
      </c>
      <c r="W78" s="10">
        <v>44.991853950944403</v>
      </c>
      <c r="X78" s="10">
        <v>45.775092874878226</v>
      </c>
      <c r="Y78" s="10">
        <v>58.586335623524967</v>
      </c>
      <c r="Z78" s="10">
        <v>62.240691984465983</v>
      </c>
      <c r="AA78" s="10">
        <v>52.216191244045184</v>
      </c>
      <c r="AB78" s="10">
        <v>52.216191244045199</v>
      </c>
      <c r="AC78" s="10">
        <v>52.216191244045191</v>
      </c>
      <c r="AD78" s="10">
        <v>52.216191244045092</v>
      </c>
      <c r="AE78" s="10">
        <v>52.216191244045099</v>
      </c>
    </row>
    <row r="79" spans="2:31" x14ac:dyDescent="0.25">
      <c r="B79" s="4" t="str">
        <f t="shared" si="36"/>
        <v>Peak_B</v>
      </c>
      <c r="C79" s="10">
        <v>68.635620263792134</v>
      </c>
      <c r="D79" s="10">
        <v>61.843230821333279</v>
      </c>
      <c r="E79" s="10">
        <v>63.456818421768737</v>
      </c>
      <c r="F79" s="10">
        <v>18.267421264958394</v>
      </c>
      <c r="G79" s="10">
        <v>19.553057075495325</v>
      </c>
      <c r="H79" s="10">
        <v>46.869508230289313</v>
      </c>
      <c r="I79" s="10">
        <v>54.272565892277655</v>
      </c>
      <c r="J79" s="10">
        <v>57.876338063936601</v>
      </c>
      <c r="K79" s="10">
        <v>46.597757982584433</v>
      </c>
      <c r="L79" s="10">
        <v>57.575852883336587</v>
      </c>
      <c r="M79" s="10">
        <v>69.741652960493923</v>
      </c>
      <c r="N79" s="10">
        <v>89.718758723638246</v>
      </c>
      <c r="O79" s="10">
        <v>84.688681338788683</v>
      </c>
      <c r="P79" s="10">
        <v>70.749722762385687</v>
      </c>
      <c r="Q79" s="10">
        <v>61.369611763874616</v>
      </c>
      <c r="R79" s="10">
        <v>66.084695042877854</v>
      </c>
      <c r="S79" s="10">
        <v>69.619293989601687</v>
      </c>
      <c r="T79" s="10">
        <v>87.341407378850988</v>
      </c>
      <c r="U79" s="10">
        <v>88.634085977652319</v>
      </c>
      <c r="V79" s="10">
        <v>86.638291052957442</v>
      </c>
      <c r="W79" s="10">
        <v>79.83193329515062</v>
      </c>
      <c r="X79" s="10">
        <v>66.79397786759057</v>
      </c>
      <c r="Y79" s="10">
        <v>66.824500145390431</v>
      </c>
      <c r="Z79" s="10">
        <v>66.844630169826303</v>
      </c>
      <c r="AA79" s="10">
        <v>66.798535587024546</v>
      </c>
      <c r="AB79" s="10">
        <v>66.798535587024588</v>
      </c>
      <c r="AC79" s="10">
        <v>66.798535587024602</v>
      </c>
      <c r="AD79" s="10">
        <v>66.798535587024574</v>
      </c>
      <c r="AE79" s="10">
        <v>66.798535587024546</v>
      </c>
    </row>
    <row r="80" spans="2:31" x14ac:dyDescent="0.25">
      <c r="B80" s="4" t="str">
        <f t="shared" si="36"/>
        <v>Other_B</v>
      </c>
      <c r="C80" s="10">
        <v>2.1119517635157181</v>
      </c>
      <c r="D80" s="10">
        <v>4.17615670734813</v>
      </c>
      <c r="E80" s="10">
        <v>5.6222385773072583</v>
      </c>
      <c r="F80" s="10">
        <v>0.52007601701187922</v>
      </c>
      <c r="G80" s="10">
        <v>22.963127493767562</v>
      </c>
      <c r="H80" s="10">
        <v>101.40909569354736</v>
      </c>
      <c r="I80" s="10">
        <v>96.31421792136247</v>
      </c>
      <c r="J80" s="10">
        <v>121.64370926147036</v>
      </c>
      <c r="K80" s="10">
        <v>134.76300742363168</v>
      </c>
      <c r="L80" s="10">
        <v>133.61352828314958</v>
      </c>
      <c r="M80" s="10">
        <v>225.09234334343057</v>
      </c>
      <c r="N80" s="10">
        <v>236.74553504664135</v>
      </c>
      <c r="O80" s="10">
        <v>255.95361762097571</v>
      </c>
      <c r="P80" s="10">
        <v>264.46848719556749</v>
      </c>
      <c r="Q80" s="10">
        <v>268.41785914354188</v>
      </c>
      <c r="R80" s="10">
        <v>271.53818467031164</v>
      </c>
      <c r="S80" s="10">
        <v>79.68616777810746</v>
      </c>
      <c r="T80" s="10">
        <v>80.735121511506534</v>
      </c>
      <c r="U80" s="10">
        <v>79.203588524523923</v>
      </c>
      <c r="V80" s="10">
        <v>26.262667865427613</v>
      </c>
      <c r="W80" s="10">
        <v>11.615934394927187</v>
      </c>
      <c r="X80" s="10">
        <v>14.424773403543584</v>
      </c>
      <c r="Y80" s="10">
        <v>201.20143517755415</v>
      </c>
      <c r="Z80" s="10">
        <v>201.22192027582796</v>
      </c>
      <c r="AA80" s="10">
        <v>201.16385607893011</v>
      </c>
      <c r="AB80" s="10">
        <v>201.16385607893008</v>
      </c>
      <c r="AC80" s="10">
        <v>201.16385607893014</v>
      </c>
      <c r="AD80" s="10">
        <v>201.16385607893017</v>
      </c>
      <c r="AE80" s="10">
        <v>201.16385607893014</v>
      </c>
    </row>
    <row r="81" spans="2:31" x14ac:dyDescent="0.25">
      <c r="B81" s="4" t="str">
        <f t="shared" si="36"/>
        <v>Peak_C</v>
      </c>
      <c r="C81" s="10">
        <v>211.20566373390872</v>
      </c>
      <c r="D81" s="10">
        <v>201.70318455850816</v>
      </c>
      <c r="E81" s="10">
        <v>204.76143554143974</v>
      </c>
      <c r="F81" s="10">
        <v>208.47683875644682</v>
      </c>
      <c r="G81" s="10">
        <v>207.30852699008412</v>
      </c>
      <c r="H81" s="10">
        <v>216.50838600247189</v>
      </c>
      <c r="I81" s="10">
        <v>217.80361979370588</v>
      </c>
      <c r="J81" s="10">
        <v>219.00669427812838</v>
      </c>
      <c r="K81" s="10">
        <v>219.84718156603179</v>
      </c>
      <c r="L81" s="10">
        <v>220.49315160994084</v>
      </c>
      <c r="M81" s="10">
        <v>220.9665261046585</v>
      </c>
      <c r="N81" s="10">
        <v>221.36140349208739</v>
      </c>
      <c r="O81" s="10">
        <v>219.63540141360539</v>
      </c>
      <c r="P81" s="10">
        <v>220.65544457132222</v>
      </c>
      <c r="Q81" s="10">
        <v>221.71455802245725</v>
      </c>
      <c r="R81" s="10">
        <v>222.6211501881827</v>
      </c>
      <c r="S81" s="10">
        <v>222.44783865873194</v>
      </c>
      <c r="T81" s="10">
        <v>223.41726603934305</v>
      </c>
      <c r="U81" s="10">
        <v>222.44490551868105</v>
      </c>
      <c r="V81" s="10">
        <v>237.21964552641029</v>
      </c>
      <c r="W81" s="10">
        <v>239.80114809414448</v>
      </c>
      <c r="X81" s="10">
        <v>239.57786688352959</v>
      </c>
      <c r="Y81" s="10">
        <v>239.33206759991796</v>
      </c>
      <c r="Z81" s="10">
        <v>239.38938048872137</v>
      </c>
      <c r="AA81" s="10">
        <v>239.25796802288409</v>
      </c>
      <c r="AB81" s="10">
        <v>239.25796802288428</v>
      </c>
      <c r="AC81" s="10">
        <v>239.25796802288428</v>
      </c>
      <c r="AD81" s="10">
        <v>239.2579680228844</v>
      </c>
      <c r="AE81" s="10">
        <v>239.25796802288431</v>
      </c>
    </row>
    <row r="82" spans="2:31" x14ac:dyDescent="0.25">
      <c r="B82" s="4" t="str">
        <f t="shared" si="36"/>
        <v>Other_C</v>
      </c>
      <c r="C82" s="10">
        <v>174.47808371663453</v>
      </c>
      <c r="D82" s="10">
        <v>174.55031626436977</v>
      </c>
      <c r="E82" s="10">
        <v>177.32055540232844</v>
      </c>
      <c r="F82" s="10">
        <v>180.77695671902262</v>
      </c>
      <c r="G82" s="10">
        <v>180.70766140664958</v>
      </c>
      <c r="H82" s="10">
        <v>183.02159781248318</v>
      </c>
      <c r="I82" s="10">
        <v>183.99479023089938</v>
      </c>
      <c r="J82" s="10">
        <v>184.89583939692852</v>
      </c>
      <c r="K82" s="10">
        <v>185.69221413377775</v>
      </c>
      <c r="L82" s="10">
        <v>192.21117451995946</v>
      </c>
      <c r="M82" s="10">
        <v>195.86481579801284</v>
      </c>
      <c r="N82" s="10">
        <v>196.19688342493765</v>
      </c>
      <c r="O82" s="10">
        <v>193.24579356695298</v>
      </c>
      <c r="P82" s="10">
        <v>192.31174224924453</v>
      </c>
      <c r="Q82" s="10">
        <v>192.11238772641599</v>
      </c>
      <c r="R82" s="10">
        <v>191.57186459209305</v>
      </c>
      <c r="S82" s="10">
        <v>191.66887685290368</v>
      </c>
      <c r="T82" s="10">
        <v>191.01138137013021</v>
      </c>
      <c r="U82" s="10">
        <v>190.57000884087174</v>
      </c>
      <c r="V82" s="10">
        <v>205.76485291718001</v>
      </c>
      <c r="W82" s="10">
        <v>210.4806409649708</v>
      </c>
      <c r="X82" s="10">
        <v>214.07773676659784</v>
      </c>
      <c r="Y82" s="10">
        <v>214.91994691880393</v>
      </c>
      <c r="Z82" s="10">
        <v>214.79242175140493</v>
      </c>
      <c r="AA82" s="10">
        <v>215.00500526361208</v>
      </c>
      <c r="AB82" s="10">
        <v>215.00500526361171</v>
      </c>
      <c r="AC82" s="10">
        <v>215.00500526361196</v>
      </c>
      <c r="AD82" s="10">
        <v>215.00500526361196</v>
      </c>
      <c r="AE82" s="10">
        <v>215.00500526361179</v>
      </c>
    </row>
    <row r="83" spans="2:31" x14ac:dyDescent="0.25">
      <c r="B83" s="4" t="str">
        <f t="shared" si="36"/>
        <v>Peak_D</v>
      </c>
      <c r="C83" s="10">
        <v>789.44971101044894</v>
      </c>
      <c r="D83" s="10">
        <v>803.2078135184737</v>
      </c>
      <c r="E83" s="10">
        <v>830.10170894512635</v>
      </c>
      <c r="F83" s="10">
        <v>845.64062824597056</v>
      </c>
      <c r="G83" s="10">
        <v>865.18348905140635</v>
      </c>
      <c r="H83" s="10">
        <v>907.1431367738553</v>
      </c>
      <c r="I83" s="10">
        <v>922.51950381318795</v>
      </c>
      <c r="J83" s="10">
        <v>937.20069339005158</v>
      </c>
      <c r="K83" s="10">
        <v>961.30767068256705</v>
      </c>
      <c r="L83" s="10">
        <v>967.29859438044321</v>
      </c>
      <c r="M83" s="10">
        <v>1052.6536786907684</v>
      </c>
      <c r="N83" s="10">
        <v>1142.558058457804</v>
      </c>
      <c r="O83" s="10">
        <v>795.6519463179086</v>
      </c>
      <c r="P83" s="10">
        <v>722.76084159797961</v>
      </c>
      <c r="Q83" s="10">
        <v>727.71254200106375</v>
      </c>
      <c r="R83" s="10">
        <v>730.34508668526644</v>
      </c>
      <c r="S83" s="10">
        <v>725.06721776040933</v>
      </c>
      <c r="T83" s="10">
        <v>719.95313832304612</v>
      </c>
      <c r="U83" s="10">
        <v>718.06059123823115</v>
      </c>
      <c r="V83" s="10">
        <v>726.01521402173319</v>
      </c>
      <c r="W83" s="10">
        <v>721.43919872449635</v>
      </c>
      <c r="X83" s="10">
        <v>733.97400145851293</v>
      </c>
      <c r="Y83" s="10">
        <v>729.01258657690164</v>
      </c>
      <c r="Z83" s="10">
        <v>728.92106917025808</v>
      </c>
      <c r="AA83" s="10">
        <v>729.00802869876418</v>
      </c>
      <c r="AB83" s="10">
        <v>729.00802869876463</v>
      </c>
      <c r="AC83" s="10">
        <v>729.00802869876441</v>
      </c>
      <c r="AD83" s="10">
        <v>729.00802869876532</v>
      </c>
      <c r="AE83" s="10">
        <v>729.00802869876577</v>
      </c>
    </row>
    <row r="84" spans="2:31" x14ac:dyDescent="0.25">
      <c r="B84" s="4" t="str">
        <f t="shared" si="36"/>
        <v>Other_D</v>
      </c>
      <c r="C84" s="10">
        <v>1125.589687621311</v>
      </c>
      <c r="D84" s="10">
        <v>1013.951234760528</v>
      </c>
      <c r="E84" s="10">
        <v>931.58955645890057</v>
      </c>
      <c r="F84" s="10">
        <v>935.34676729776663</v>
      </c>
      <c r="G84" s="10">
        <v>961.57765088810618</v>
      </c>
      <c r="H84" s="10">
        <v>1122.8112641894857</v>
      </c>
      <c r="I84" s="10">
        <v>1171.2010855528381</v>
      </c>
      <c r="J84" s="10">
        <v>1185.9052103964721</v>
      </c>
      <c r="K84" s="10">
        <v>1280.3580568596192</v>
      </c>
      <c r="L84" s="10">
        <v>1307.4899438093489</v>
      </c>
      <c r="M84" s="10">
        <v>1322.9783771571631</v>
      </c>
      <c r="N84" s="10">
        <v>1344.9756909011796</v>
      </c>
      <c r="O84" s="10">
        <v>1440.5305916795965</v>
      </c>
      <c r="P84" s="10">
        <v>1416.6646733278635</v>
      </c>
      <c r="Q84" s="10">
        <v>1462.1932373722479</v>
      </c>
      <c r="R84" s="10">
        <v>1650.164756187693</v>
      </c>
      <c r="S84" s="10">
        <v>1674.9526538003922</v>
      </c>
      <c r="T84" s="10">
        <v>1596.065790535934</v>
      </c>
      <c r="U84" s="10">
        <v>1653.9313722305701</v>
      </c>
      <c r="V84" s="10">
        <v>1538.5778335978266</v>
      </c>
      <c r="W84" s="10">
        <v>1578.2653860848336</v>
      </c>
      <c r="X84" s="10">
        <v>1539.712357463628</v>
      </c>
      <c r="Y84" s="10">
        <v>1524.2512372762287</v>
      </c>
      <c r="Z84" s="10">
        <v>1525.0509858787154</v>
      </c>
      <c r="AA84" s="10">
        <v>1523.0736372544902</v>
      </c>
      <c r="AB84" s="10">
        <v>1523.073637254492</v>
      </c>
      <c r="AC84" s="10">
        <v>1523.0736372544918</v>
      </c>
      <c r="AD84" s="10">
        <v>1523.0736372544911</v>
      </c>
      <c r="AE84" s="10">
        <v>1523.0736372544948</v>
      </c>
    </row>
    <row r="85" spans="2:31" x14ac:dyDescent="0.25">
      <c r="B85" s="6" t="str">
        <f t="shared" si="36"/>
        <v>Total</v>
      </c>
      <c r="C85" s="11">
        <v>170.35785051461522</v>
      </c>
      <c r="D85" s="11">
        <v>179.3614335754468</v>
      </c>
      <c r="E85" s="11">
        <v>181.06262772754056</v>
      </c>
      <c r="F85" s="11">
        <v>181.8756092533128</v>
      </c>
      <c r="G85" s="11">
        <v>224.46501409355582</v>
      </c>
      <c r="H85" s="11">
        <v>248.00678171940964</v>
      </c>
      <c r="I85" s="11">
        <v>248.21065581834151</v>
      </c>
      <c r="J85" s="11">
        <v>253.42245572759992</v>
      </c>
      <c r="K85" s="11">
        <v>248.34599197988223</v>
      </c>
      <c r="L85" s="11">
        <v>252.51228911787496</v>
      </c>
      <c r="M85" s="11">
        <v>262.62551716998104</v>
      </c>
      <c r="N85" s="11">
        <v>261.42434653675514</v>
      </c>
      <c r="O85" s="11">
        <v>212.4394812648228</v>
      </c>
      <c r="P85" s="11">
        <v>213.76682390655901</v>
      </c>
      <c r="Q85" s="11">
        <v>217.56417764213182</v>
      </c>
      <c r="R85" s="11">
        <v>228.15784251289833</v>
      </c>
      <c r="S85" s="11">
        <v>229.78862372452025</v>
      </c>
      <c r="T85" s="11">
        <v>228.47224042781409</v>
      </c>
      <c r="U85" s="11">
        <v>223.48662486222048</v>
      </c>
      <c r="V85" s="11">
        <v>217.63126430436694</v>
      </c>
      <c r="W85" s="11">
        <v>227.62854935119123</v>
      </c>
      <c r="X85" s="11">
        <v>228.7910232761798</v>
      </c>
      <c r="Y85" s="11">
        <v>247.94112580338597</v>
      </c>
      <c r="Z85" s="11">
        <v>250.26106956278423</v>
      </c>
      <c r="AA85" s="11">
        <v>245.45955734165659</v>
      </c>
      <c r="AB85" s="11">
        <v>246.08619529936504</v>
      </c>
      <c r="AC85" s="11">
        <v>246.84274469689785</v>
      </c>
      <c r="AD85" s="11">
        <v>247.73659786956046</v>
      </c>
      <c r="AE85" s="11">
        <v>248.77681902402068</v>
      </c>
    </row>
    <row r="88" spans="2:31" x14ac:dyDescent="0.25">
      <c r="B88" s="1" t="s">
        <v>12</v>
      </c>
    </row>
    <row r="89" spans="2:31" x14ac:dyDescent="0.25">
      <c r="B89" s="2" t="str">
        <f t="shared" ref="B89:B98" si="38">B24</f>
        <v>Bundle</v>
      </c>
      <c r="C89" s="3">
        <f t="shared" ref="C89:AE89" si="39">C$24</f>
        <v>2022</v>
      </c>
      <c r="D89" s="3">
        <f t="shared" si="39"/>
        <v>2023</v>
      </c>
      <c r="E89" s="3">
        <f t="shared" si="39"/>
        <v>2024</v>
      </c>
      <c r="F89" s="3">
        <f t="shared" si="39"/>
        <v>2025</v>
      </c>
      <c r="G89" s="3">
        <f t="shared" si="39"/>
        <v>2026</v>
      </c>
      <c r="H89" s="3">
        <f t="shared" si="39"/>
        <v>2027</v>
      </c>
      <c r="I89" s="3">
        <f t="shared" si="39"/>
        <v>2028</v>
      </c>
      <c r="J89" s="3">
        <f t="shared" si="39"/>
        <v>2029</v>
      </c>
      <c r="K89" s="3">
        <f t="shared" si="39"/>
        <v>2030</v>
      </c>
      <c r="L89" s="3">
        <f t="shared" si="39"/>
        <v>2031</v>
      </c>
      <c r="M89" s="3">
        <f t="shared" si="39"/>
        <v>2032</v>
      </c>
      <c r="N89" s="3">
        <f t="shared" si="39"/>
        <v>2033</v>
      </c>
      <c r="O89" s="3">
        <f t="shared" si="39"/>
        <v>2034</v>
      </c>
      <c r="P89" s="3">
        <f t="shared" si="39"/>
        <v>2035</v>
      </c>
      <c r="Q89" s="3">
        <f t="shared" si="39"/>
        <v>2036</v>
      </c>
      <c r="R89" s="3">
        <f t="shared" si="39"/>
        <v>2037</v>
      </c>
      <c r="S89" s="3">
        <f t="shared" si="39"/>
        <v>2038</v>
      </c>
      <c r="T89" s="3">
        <f t="shared" si="39"/>
        <v>2039</v>
      </c>
      <c r="U89" s="3">
        <f t="shared" si="39"/>
        <v>2040</v>
      </c>
      <c r="V89" s="3">
        <f t="shared" si="39"/>
        <v>2041</v>
      </c>
      <c r="W89" s="3">
        <f t="shared" si="39"/>
        <v>2042</v>
      </c>
      <c r="X89" s="3">
        <f t="shared" si="39"/>
        <v>2043</v>
      </c>
      <c r="Y89" s="3">
        <f t="shared" si="39"/>
        <v>2044</v>
      </c>
      <c r="Z89" s="3">
        <f t="shared" si="39"/>
        <v>2045</v>
      </c>
      <c r="AA89" s="3">
        <f t="shared" si="39"/>
        <v>2046</v>
      </c>
      <c r="AB89" s="3">
        <f t="shared" si="39"/>
        <v>2047</v>
      </c>
      <c r="AC89" s="3">
        <f t="shared" si="39"/>
        <v>2048</v>
      </c>
      <c r="AD89" s="3">
        <f t="shared" si="39"/>
        <v>2049</v>
      </c>
      <c r="AE89" s="3">
        <f t="shared" si="39"/>
        <v>2050</v>
      </c>
    </row>
    <row r="90" spans="2:31" x14ac:dyDescent="0.25">
      <c r="B90" s="4" t="str">
        <f t="shared" si="38"/>
        <v>Peak_A</v>
      </c>
      <c r="C90" s="10">
        <f t="shared" ref="C90:C98" si="40">C77*(1+$C$153)^(C$89-$C$89)</f>
        <v>60.003114425998128</v>
      </c>
      <c r="D90" s="10">
        <f t="shared" ref="D90:AE90" si="41">D77*(1+$C$153)^(D$89-$C$89)</f>
        <v>59.54518181757107</v>
      </c>
      <c r="E90" s="10">
        <f t="shared" si="41"/>
        <v>63.294141242334184</v>
      </c>
      <c r="F90" s="10">
        <f t="shared" si="41"/>
        <v>66.954090410999882</v>
      </c>
      <c r="G90" s="10">
        <f t="shared" si="41"/>
        <v>65.971964545426658</v>
      </c>
      <c r="H90" s="10">
        <f t="shared" si="41"/>
        <v>68.053166595205923</v>
      </c>
      <c r="I90" s="10">
        <f t="shared" si="41"/>
        <v>68.031347635784982</v>
      </c>
      <c r="J90" s="10">
        <f t="shared" si="41"/>
        <v>73.076619187308907</v>
      </c>
      <c r="K90" s="10">
        <f t="shared" si="41"/>
        <v>73.113582659743429</v>
      </c>
      <c r="L90" s="10">
        <f t="shared" si="41"/>
        <v>73.496786870220717</v>
      </c>
      <c r="M90" s="10">
        <f t="shared" si="41"/>
        <v>79.176504591692947</v>
      </c>
      <c r="N90" s="10">
        <f t="shared" si="41"/>
        <v>81.255893845924916</v>
      </c>
      <c r="O90" s="10">
        <f t="shared" si="41"/>
        <v>82.849808055832696</v>
      </c>
      <c r="P90" s="10">
        <f t="shared" si="41"/>
        <v>84.004351076353728</v>
      </c>
      <c r="Q90" s="10">
        <f t="shared" si="41"/>
        <v>84.774729644700926</v>
      </c>
      <c r="R90" s="10">
        <f t="shared" si="41"/>
        <v>88.105698349662447</v>
      </c>
      <c r="S90" s="10">
        <f t="shared" si="41"/>
        <v>90.872321064805334</v>
      </c>
      <c r="T90" s="10">
        <f t="shared" si="41"/>
        <v>93.653506488512463</v>
      </c>
      <c r="U90" s="10">
        <f t="shared" si="41"/>
        <v>95.414229169196432</v>
      </c>
      <c r="V90" s="10">
        <f t="shared" si="41"/>
        <v>104.29135550753112</v>
      </c>
      <c r="W90" s="10">
        <f t="shared" si="41"/>
        <v>109.48347862717236</v>
      </c>
      <c r="X90" s="10">
        <f t="shared" si="41"/>
        <v>111.59042332526305</v>
      </c>
      <c r="Y90" s="10">
        <f t="shared" si="41"/>
        <v>116.28451968430622</v>
      </c>
      <c r="Z90" s="10">
        <f t="shared" si="41"/>
        <v>118.7249748755325</v>
      </c>
      <c r="AA90" s="10">
        <f t="shared" si="41"/>
        <v>121.21784305656999</v>
      </c>
      <c r="AB90" s="10">
        <f t="shared" si="41"/>
        <v>123.76341776075805</v>
      </c>
      <c r="AC90" s="10">
        <f t="shared" si="41"/>
        <v>126.36244953373372</v>
      </c>
      <c r="AD90" s="10">
        <f t="shared" si="41"/>
        <v>129.01606097394207</v>
      </c>
      <c r="AE90" s="10">
        <f t="shared" si="41"/>
        <v>131.72539825439515</v>
      </c>
    </row>
    <row r="91" spans="2:31" x14ac:dyDescent="0.25">
      <c r="B91" s="4" t="str">
        <f t="shared" si="38"/>
        <v>Other_A</v>
      </c>
      <c r="C91" s="10">
        <f t="shared" si="40"/>
        <v>-0.81124292553428068</v>
      </c>
      <c r="D91" s="10">
        <f t="shared" ref="D91:AE91" si="42">D78*(1+$C$153)^(D$89-$C$89)</f>
        <v>-0.66510044679813596</v>
      </c>
      <c r="E91" s="10">
        <f t="shared" si="42"/>
        <v>2.5717372786530763</v>
      </c>
      <c r="F91" s="10">
        <f t="shared" si="42"/>
        <v>17.09007905513057</v>
      </c>
      <c r="G91" s="10">
        <f t="shared" si="42"/>
        <v>47.447775175701899</v>
      </c>
      <c r="H91" s="10">
        <f t="shared" si="42"/>
        <v>51.411505577807183</v>
      </c>
      <c r="I91" s="10">
        <f t="shared" si="42"/>
        <v>52.849164891348408</v>
      </c>
      <c r="J91" s="10">
        <f t="shared" si="42"/>
        <v>54.00735507265113</v>
      </c>
      <c r="K91" s="10">
        <f t="shared" si="42"/>
        <v>52.395909506561644</v>
      </c>
      <c r="L91" s="10">
        <f t="shared" si="42"/>
        <v>53.922620401882924</v>
      </c>
      <c r="M91" s="10">
        <f t="shared" si="42"/>
        <v>53.496733351218438</v>
      </c>
      <c r="N91" s="10">
        <f t="shared" si="42"/>
        <v>55.071385686197111</v>
      </c>
      <c r="O91" s="10">
        <f t="shared" si="42"/>
        <v>57.013316696723493</v>
      </c>
      <c r="P91" s="10">
        <f t="shared" si="42"/>
        <v>60.289414893819213</v>
      </c>
      <c r="Q91" s="10">
        <f t="shared" si="42"/>
        <v>58.980072237817623</v>
      </c>
      <c r="R91" s="10">
        <f t="shared" si="42"/>
        <v>61.01480423294791</v>
      </c>
      <c r="S91" s="10">
        <f t="shared" si="42"/>
        <v>61.439320321101356</v>
      </c>
      <c r="T91" s="10">
        <f t="shared" si="42"/>
        <v>61.570509168365462</v>
      </c>
      <c r="U91" s="10">
        <f t="shared" si="42"/>
        <v>63.040352581568158</v>
      </c>
      <c r="V91" s="10">
        <f t="shared" si="42"/>
        <v>64.953928465995986</v>
      </c>
      <c r="W91" s="10">
        <f t="shared" si="42"/>
        <v>68.178702343233226</v>
      </c>
      <c r="X91" s="10">
        <f t="shared" si="42"/>
        <v>70.822265968263068</v>
      </c>
      <c r="Y91" s="10">
        <f t="shared" si="42"/>
        <v>92.547067313029885</v>
      </c>
      <c r="Z91" s="10">
        <f t="shared" si="42"/>
        <v>100.38445845483133</v>
      </c>
      <c r="AA91" s="10">
        <f t="shared" si="42"/>
        <v>85.985060346627066</v>
      </c>
      <c r="AB91" s="10">
        <f t="shared" si="42"/>
        <v>87.790746613906251</v>
      </c>
      <c r="AC91" s="10">
        <f t="shared" si="42"/>
        <v>89.634352292798255</v>
      </c>
      <c r="AD91" s="10">
        <f t="shared" si="42"/>
        <v>91.51667369094686</v>
      </c>
      <c r="AE91" s="10">
        <f t="shared" si="42"/>
        <v>93.438523838456717</v>
      </c>
    </row>
    <row r="92" spans="2:31" x14ac:dyDescent="0.25">
      <c r="B92" s="4" t="str">
        <f t="shared" si="38"/>
        <v>Peak_B</v>
      </c>
      <c r="C92" s="10">
        <f t="shared" si="40"/>
        <v>68.635620263792134</v>
      </c>
      <c r="D92" s="10">
        <f t="shared" ref="D92:AE92" si="43">D79*(1+$C$153)^(D$89-$C$89)</f>
        <v>63.141938668581275</v>
      </c>
      <c r="E92" s="10">
        <f t="shared" si="43"/>
        <v>66.149989252407011</v>
      </c>
      <c r="F92" s="10">
        <f t="shared" si="43"/>
        <v>19.442605777572641</v>
      </c>
      <c r="G92" s="10">
        <f t="shared" si="43"/>
        <v>21.247979385003081</v>
      </c>
      <c r="H92" s="10">
        <f t="shared" si="43"/>
        <v>52.001887478486395</v>
      </c>
      <c r="I92" s="10">
        <f t="shared" si="43"/>
        <v>61.480134242062483</v>
      </c>
      <c r="J92" s="10">
        <f t="shared" si="43"/>
        <v>66.939311226347357</v>
      </c>
      <c r="K92" s="10">
        <f t="shared" si="43"/>
        <v>55.026381918513955</v>
      </c>
      <c r="L92" s="10">
        <f t="shared" si="43"/>
        <v>69.417993876926445</v>
      </c>
      <c r="M92" s="10">
        <f t="shared" si="43"/>
        <v>85.85184984746661</v>
      </c>
      <c r="N92" s="10">
        <f t="shared" si="43"/>
        <v>112.7629475078401</v>
      </c>
      <c r="O92" s="10">
        <f t="shared" si="43"/>
        <v>108.6761577948548</v>
      </c>
      <c r="P92" s="10">
        <f t="shared" si="43"/>
        <v>92.695657548323723</v>
      </c>
      <c r="Q92" s="10">
        <f t="shared" si="43"/>
        <v>82.094443850744213</v>
      </c>
      <c r="R92" s="10">
        <f t="shared" si="43"/>
        <v>90.258273425645456</v>
      </c>
      <c r="S92" s="10">
        <f t="shared" si="43"/>
        <v>97.082619979952398</v>
      </c>
      <c r="T92" s="10">
        <f t="shared" si="43"/>
        <v>124.3534392671498</v>
      </c>
      <c r="U92" s="10">
        <f t="shared" si="43"/>
        <v>128.84397890211108</v>
      </c>
      <c r="V92" s="10">
        <f t="shared" si="43"/>
        <v>128.58756632805157</v>
      </c>
      <c r="W92" s="10">
        <f t="shared" si="43"/>
        <v>120.97384614444582</v>
      </c>
      <c r="X92" s="10">
        <f t="shared" si="43"/>
        <v>103.34224506211579</v>
      </c>
      <c r="Y92" s="10">
        <f t="shared" si="43"/>
        <v>105.56064733005273</v>
      </c>
      <c r="Z92" s="10">
        <f t="shared" si="43"/>
        <v>107.80988749106797</v>
      </c>
      <c r="AA92" s="10">
        <f t="shared" si="43"/>
        <v>109.99799059782322</v>
      </c>
      <c r="AB92" s="10">
        <f t="shared" si="43"/>
        <v>112.30794840037757</v>
      </c>
      <c r="AC92" s="10">
        <f t="shared" si="43"/>
        <v>114.6664153167855</v>
      </c>
      <c r="AD92" s="10">
        <f t="shared" si="43"/>
        <v>117.07441003843796</v>
      </c>
      <c r="AE92" s="10">
        <f t="shared" si="43"/>
        <v>119.53297264924507</v>
      </c>
    </row>
    <row r="93" spans="2:31" x14ac:dyDescent="0.25">
      <c r="B93" s="4" t="str">
        <f t="shared" si="38"/>
        <v>Other_B</v>
      </c>
      <c r="C93" s="10">
        <f t="shared" si="40"/>
        <v>2.1119517635157181</v>
      </c>
      <c r="D93" s="10">
        <f t="shared" ref="D93:AE93" si="44">D80*(1+$C$153)^(D$89-$C$89)</f>
        <v>4.2638559982024402</v>
      </c>
      <c r="E93" s="10">
        <f t="shared" si="44"/>
        <v>5.8608520047667545</v>
      </c>
      <c r="F93" s="10">
        <f t="shared" si="44"/>
        <v>0.55353368307812767</v>
      </c>
      <c r="G93" s="10">
        <f t="shared" si="44"/>
        <v>24.953645750579412</v>
      </c>
      <c r="H93" s="10">
        <f t="shared" si="44"/>
        <v>112.51375537460717</v>
      </c>
      <c r="I93" s="10">
        <f t="shared" si="44"/>
        <v>109.10505058813096</v>
      </c>
      <c r="J93" s="10">
        <f t="shared" si="44"/>
        <v>140.69214441289461</v>
      </c>
      <c r="K93" s="10">
        <f t="shared" si="44"/>
        <v>159.13900230461266</v>
      </c>
      <c r="L93" s="10">
        <f t="shared" si="44"/>
        <v>161.0950185493233</v>
      </c>
      <c r="M93" s="10">
        <f t="shared" si="44"/>
        <v>277.0882713875634</v>
      </c>
      <c r="N93" s="10">
        <f t="shared" si="44"/>
        <v>297.55342941616391</v>
      </c>
      <c r="O93" s="10">
        <f t="shared" si="44"/>
        <v>328.45068900607521</v>
      </c>
      <c r="P93" s="10">
        <f t="shared" si="44"/>
        <v>346.50425986456418</v>
      </c>
      <c r="Q93" s="10">
        <f t="shared" si="44"/>
        <v>359.06394439613831</v>
      </c>
      <c r="R93" s="10">
        <f t="shared" si="44"/>
        <v>370.86601824483654</v>
      </c>
      <c r="S93" s="10">
        <f t="shared" si="44"/>
        <v>111.12066067800403</v>
      </c>
      <c r="T93" s="10">
        <f t="shared" si="44"/>
        <v>114.94765576720161</v>
      </c>
      <c r="U93" s="10">
        <f t="shared" si="44"/>
        <v>115.13522564443494</v>
      </c>
      <c r="V93" s="10">
        <f t="shared" si="44"/>
        <v>38.978752986171514</v>
      </c>
      <c r="W93" s="10">
        <f t="shared" si="44"/>
        <v>17.602282724640691</v>
      </c>
      <c r="X93" s="10">
        <f t="shared" si="44"/>
        <v>22.317707608155427</v>
      </c>
      <c r="Y93" s="10">
        <f t="shared" si="44"/>
        <v>317.83183854527232</v>
      </c>
      <c r="Z93" s="10">
        <f t="shared" si="44"/>
        <v>324.53934640012733</v>
      </c>
      <c r="AA93" s="10">
        <f t="shared" si="44"/>
        <v>331.2590576295546</v>
      </c>
      <c r="AB93" s="10">
        <f t="shared" si="44"/>
        <v>338.21549783977514</v>
      </c>
      <c r="AC93" s="10">
        <f t="shared" si="44"/>
        <v>345.31802329441052</v>
      </c>
      <c r="AD93" s="10">
        <f t="shared" si="44"/>
        <v>352.56970178359319</v>
      </c>
      <c r="AE93" s="10">
        <f t="shared" si="44"/>
        <v>359.97366552104847</v>
      </c>
    </row>
    <row r="94" spans="2:31" x14ac:dyDescent="0.25">
      <c r="B94" s="4" t="str">
        <f t="shared" si="38"/>
        <v>Peak_C</v>
      </c>
      <c r="C94" s="10">
        <f t="shared" si="40"/>
        <v>211.20566373390872</v>
      </c>
      <c r="D94" s="10">
        <f t="shared" ref="D94:AE94" si="45">D81*(1+$C$153)^(D$89-$C$89)</f>
        <v>205.9389514342368</v>
      </c>
      <c r="E94" s="10">
        <f t="shared" si="45"/>
        <v>213.45171562725392</v>
      </c>
      <c r="F94" s="10">
        <f t="shared" si="45"/>
        <v>221.88862515978141</v>
      </c>
      <c r="G94" s="10">
        <f t="shared" si="45"/>
        <v>225.27870147431028</v>
      </c>
      <c r="H94" s="10">
        <f t="shared" si="45"/>
        <v>240.21683077470908</v>
      </c>
      <c r="I94" s="10">
        <f t="shared" si="45"/>
        <v>246.72862915496498</v>
      </c>
      <c r="J94" s="10">
        <f t="shared" si="45"/>
        <v>253.30139672523705</v>
      </c>
      <c r="K94" s="10">
        <f t="shared" si="45"/>
        <v>259.61324107229916</v>
      </c>
      <c r="L94" s="10">
        <f t="shared" si="45"/>
        <v>265.8439516193942</v>
      </c>
      <c r="M94" s="10">
        <f t="shared" si="45"/>
        <v>272.00939775831637</v>
      </c>
      <c r="N94" s="10">
        <f t="shared" si="45"/>
        <v>278.21789642820232</v>
      </c>
      <c r="O94" s="10">
        <f t="shared" si="45"/>
        <v>281.84559216213512</v>
      </c>
      <c r="P94" s="10">
        <f t="shared" si="45"/>
        <v>289.10080107099355</v>
      </c>
      <c r="Q94" s="10">
        <f t="shared" si="45"/>
        <v>296.58869937941449</v>
      </c>
      <c r="R94" s="10">
        <f t="shared" si="45"/>
        <v>304.05528286056909</v>
      </c>
      <c r="S94" s="10">
        <f t="shared" si="45"/>
        <v>310.19876457082404</v>
      </c>
      <c r="T94" s="10">
        <f t="shared" si="45"/>
        <v>318.09317318584277</v>
      </c>
      <c r="U94" s="10">
        <f t="shared" si="45"/>
        <v>323.35964654452886</v>
      </c>
      <c r="V94" s="10">
        <f t="shared" si="45"/>
        <v>352.07870022273386</v>
      </c>
      <c r="W94" s="10">
        <f t="shared" si="45"/>
        <v>363.384249853369</v>
      </c>
      <c r="X94" s="10">
        <f t="shared" si="45"/>
        <v>370.66986308281952</v>
      </c>
      <c r="Y94" s="10">
        <f t="shared" si="45"/>
        <v>378.06564849299514</v>
      </c>
      <c r="Z94" s="10">
        <f t="shared" si="45"/>
        <v>386.09746379740614</v>
      </c>
      <c r="AA94" s="10">
        <f t="shared" si="45"/>
        <v>393.98911197310264</v>
      </c>
      <c r="AB94" s="10">
        <f t="shared" si="45"/>
        <v>402.26288332453805</v>
      </c>
      <c r="AC94" s="10">
        <f t="shared" si="45"/>
        <v>410.71040387435329</v>
      </c>
      <c r="AD94" s="10">
        <f t="shared" si="45"/>
        <v>419.33532235571494</v>
      </c>
      <c r="AE94" s="10">
        <f t="shared" si="45"/>
        <v>428.14136412518468</v>
      </c>
    </row>
    <row r="95" spans="2:31" x14ac:dyDescent="0.25">
      <c r="B95" s="4" t="str">
        <f t="shared" si="38"/>
        <v>Other_C</v>
      </c>
      <c r="C95" s="10">
        <f t="shared" si="40"/>
        <v>174.47808371663453</v>
      </c>
      <c r="D95" s="10">
        <f t="shared" ref="D95:AE95" si="46">D82*(1+$C$153)^(D$89-$C$89)</f>
        <v>178.21587290592151</v>
      </c>
      <c r="E95" s="10">
        <f t="shared" si="46"/>
        <v>184.84621709415862</v>
      </c>
      <c r="F95" s="10">
        <f t="shared" si="46"/>
        <v>192.40674708145642</v>
      </c>
      <c r="G95" s="10">
        <f t="shared" si="46"/>
        <v>196.37198671570587</v>
      </c>
      <c r="H95" s="10">
        <f t="shared" si="46"/>
        <v>203.06311917791575</v>
      </c>
      <c r="I95" s="10">
        <f t="shared" si="46"/>
        <v>208.42988012927887</v>
      </c>
      <c r="J95" s="10">
        <f t="shared" si="46"/>
        <v>213.84905389444222</v>
      </c>
      <c r="K95" s="10">
        <f t="shared" si="46"/>
        <v>219.28030739244193</v>
      </c>
      <c r="L95" s="10">
        <f t="shared" si="46"/>
        <v>231.74496716426495</v>
      </c>
      <c r="M95" s="10">
        <f t="shared" si="46"/>
        <v>241.10923734225204</v>
      </c>
      <c r="N95" s="10">
        <f t="shared" si="46"/>
        <v>246.5898902479924</v>
      </c>
      <c r="O95" s="10">
        <f t="shared" si="46"/>
        <v>247.98131253054771</v>
      </c>
      <c r="P95" s="10">
        <f t="shared" si="46"/>
        <v>251.96513436424326</v>
      </c>
      <c r="Q95" s="10">
        <f t="shared" si="46"/>
        <v>256.98972462006861</v>
      </c>
      <c r="R95" s="10">
        <f t="shared" si="46"/>
        <v>261.64826400114191</v>
      </c>
      <c r="S95" s="10">
        <f t="shared" si="46"/>
        <v>267.27815907288556</v>
      </c>
      <c r="T95" s="10">
        <f t="shared" si="46"/>
        <v>271.95488286002194</v>
      </c>
      <c r="U95" s="10">
        <f t="shared" si="46"/>
        <v>277.02432904491451</v>
      </c>
      <c r="V95" s="10">
        <f t="shared" si="46"/>
        <v>305.39385473677896</v>
      </c>
      <c r="W95" s="10">
        <f t="shared" si="46"/>
        <v>318.95322617756824</v>
      </c>
      <c r="X95" s="10">
        <f t="shared" si="46"/>
        <v>331.21659529146581</v>
      </c>
      <c r="Y95" s="10">
        <f t="shared" si="46"/>
        <v>339.50255776742199</v>
      </c>
      <c r="Z95" s="10">
        <f t="shared" si="46"/>
        <v>346.42643341911935</v>
      </c>
      <c r="AA95" s="10">
        <f t="shared" si="46"/>
        <v>354.05145247025013</v>
      </c>
      <c r="AB95" s="10">
        <f t="shared" si="46"/>
        <v>361.48653297212473</v>
      </c>
      <c r="AC95" s="10">
        <f t="shared" si="46"/>
        <v>369.07775016453974</v>
      </c>
      <c r="AD95" s="10">
        <f t="shared" si="46"/>
        <v>376.8283829179951</v>
      </c>
      <c r="AE95" s="10">
        <f t="shared" si="46"/>
        <v>384.74177895927255</v>
      </c>
    </row>
    <row r="96" spans="2:31" x14ac:dyDescent="0.25">
      <c r="B96" s="4" t="str">
        <f t="shared" si="38"/>
        <v>Peak_D</v>
      </c>
      <c r="C96" s="10">
        <f t="shared" si="40"/>
        <v>789.44971101044894</v>
      </c>
      <c r="D96" s="10">
        <f t="shared" ref="D96:AE96" si="47">D83*(1+$C$153)^(D$89-$C$89)</f>
        <v>820.07517760236158</v>
      </c>
      <c r="E96" s="10">
        <f t="shared" si="47"/>
        <v>865.33205557446627</v>
      </c>
      <c r="F96" s="10">
        <f t="shared" si="47"/>
        <v>900.04260185449402</v>
      </c>
      <c r="G96" s="10">
        <f t="shared" si="47"/>
        <v>940.18039576267256</v>
      </c>
      <c r="H96" s="10">
        <f t="shared" si="47"/>
        <v>1006.4785637095649</v>
      </c>
      <c r="I96" s="10">
        <f t="shared" si="47"/>
        <v>1045.0330107467016</v>
      </c>
      <c r="J96" s="10">
        <f t="shared" si="47"/>
        <v>1083.9588508015238</v>
      </c>
      <c r="K96" s="10">
        <f t="shared" si="47"/>
        <v>1135.1894451219293</v>
      </c>
      <c r="L96" s="10">
        <f t="shared" si="47"/>
        <v>1166.2515540659042</v>
      </c>
      <c r="M96" s="10">
        <f t="shared" si="47"/>
        <v>1295.8147925678759</v>
      </c>
      <c r="N96" s="10">
        <f t="shared" si="47"/>
        <v>1436.02314837412</v>
      </c>
      <c r="O96" s="10">
        <f t="shared" si="47"/>
        <v>1021.0147932510617</v>
      </c>
      <c r="P96" s="10">
        <f t="shared" si="47"/>
        <v>946.95482676468691</v>
      </c>
      <c r="Q96" s="10">
        <f t="shared" si="47"/>
        <v>973.46479310718826</v>
      </c>
      <c r="R96" s="10">
        <f t="shared" si="47"/>
        <v>997.50307520288493</v>
      </c>
      <c r="S96" s="10">
        <f t="shared" si="47"/>
        <v>1011.0907641819645</v>
      </c>
      <c r="T96" s="10">
        <f t="shared" si="47"/>
        <v>1025.0424346073389</v>
      </c>
      <c r="U96" s="10">
        <f t="shared" si="47"/>
        <v>1043.8172024616235</v>
      </c>
      <c r="V96" s="10">
        <f t="shared" si="47"/>
        <v>1077.5435243884281</v>
      </c>
      <c r="W96" s="10">
        <f t="shared" si="47"/>
        <v>1093.2376434678054</v>
      </c>
      <c r="X96" s="10">
        <f t="shared" si="47"/>
        <v>1135.5892185117364</v>
      </c>
      <c r="Y96" s="10">
        <f t="shared" si="47"/>
        <v>1151.5991946573838</v>
      </c>
      <c r="Z96" s="10">
        <f t="shared" si="47"/>
        <v>1175.6351745452212</v>
      </c>
      <c r="AA96" s="10">
        <f t="shared" si="47"/>
        <v>1200.4667105624528</v>
      </c>
      <c r="AB96" s="10">
        <f t="shared" si="47"/>
        <v>1225.6765114842649</v>
      </c>
      <c r="AC96" s="10">
        <f t="shared" si="47"/>
        <v>1251.4157182254339</v>
      </c>
      <c r="AD96" s="10">
        <f t="shared" si="47"/>
        <v>1277.6954483081697</v>
      </c>
      <c r="AE96" s="10">
        <f t="shared" si="47"/>
        <v>1304.5270527226419</v>
      </c>
    </row>
    <row r="97" spans="2:31" x14ac:dyDescent="0.25">
      <c r="B97" s="4" t="str">
        <f t="shared" si="38"/>
        <v>Other_D</v>
      </c>
      <c r="C97" s="10">
        <f t="shared" si="40"/>
        <v>1125.589687621311</v>
      </c>
      <c r="D97" s="10">
        <f t="shared" ref="D97:AE97" si="48">D84*(1+$C$153)^(D$89-$C$89)</f>
        <v>1035.2442106904989</v>
      </c>
      <c r="E97" s="10">
        <f t="shared" si="48"/>
        <v>971.12714882457249</v>
      </c>
      <c r="F97" s="10">
        <f t="shared" si="48"/>
        <v>995.51973965707248</v>
      </c>
      <c r="G97" s="10">
        <f t="shared" si="48"/>
        <v>1044.9303157180391</v>
      </c>
      <c r="H97" s="10">
        <f t="shared" si="48"/>
        <v>1245.763124568595</v>
      </c>
      <c r="I97" s="10">
        <f t="shared" si="48"/>
        <v>1326.7402928241381</v>
      </c>
      <c r="J97" s="10">
        <f t="shared" si="48"/>
        <v>1371.6085125492978</v>
      </c>
      <c r="K97" s="10">
        <f t="shared" si="48"/>
        <v>1511.9498121676856</v>
      </c>
      <c r="L97" s="10">
        <f t="shared" si="48"/>
        <v>1576.4131032050889</v>
      </c>
      <c r="M97" s="10">
        <f t="shared" si="48"/>
        <v>1628.584012074976</v>
      </c>
      <c r="N97" s="10">
        <f t="shared" si="48"/>
        <v>1690.4315818677487</v>
      </c>
      <c r="O97" s="10">
        <f t="shared" si="48"/>
        <v>1848.5508029510968</v>
      </c>
      <c r="P97" s="10">
        <f t="shared" si="48"/>
        <v>1856.1014558409479</v>
      </c>
      <c r="Q97" s="10">
        <f t="shared" si="48"/>
        <v>1955.9833796285245</v>
      </c>
      <c r="R97" s="10">
        <f t="shared" si="48"/>
        <v>2253.7899534031999</v>
      </c>
      <c r="S97" s="10">
        <f t="shared" si="48"/>
        <v>2335.6857367384887</v>
      </c>
      <c r="T97" s="10">
        <f t="shared" si="48"/>
        <v>2272.418962621904</v>
      </c>
      <c r="U97" s="10">
        <f t="shared" si="48"/>
        <v>2404.2567425239176</v>
      </c>
      <c r="V97" s="10">
        <f t="shared" si="48"/>
        <v>2283.5397238814417</v>
      </c>
      <c r="W97" s="10">
        <f t="shared" si="48"/>
        <v>2391.6348522518992</v>
      </c>
      <c r="X97" s="10">
        <f t="shared" si="48"/>
        <v>2382.2107448908259</v>
      </c>
      <c r="Y97" s="10">
        <f t="shared" si="48"/>
        <v>2407.8137053092719</v>
      </c>
      <c r="Z97" s="10">
        <f t="shared" si="48"/>
        <v>2459.6676619798827</v>
      </c>
      <c r="AA97" s="10">
        <f t="shared" si="48"/>
        <v>2508.0645579759553</v>
      </c>
      <c r="AB97" s="10">
        <f t="shared" si="48"/>
        <v>2560.7339136934529</v>
      </c>
      <c r="AC97" s="10">
        <f t="shared" si="48"/>
        <v>2614.5093258810148</v>
      </c>
      <c r="AD97" s="10">
        <f t="shared" si="48"/>
        <v>2669.4140217245154</v>
      </c>
      <c r="AE97" s="10">
        <f t="shared" si="48"/>
        <v>2725.4717161807357</v>
      </c>
    </row>
    <row r="98" spans="2:31" x14ac:dyDescent="0.25">
      <c r="B98" s="6" t="str">
        <f t="shared" si="38"/>
        <v>Total</v>
      </c>
      <c r="C98" s="11">
        <f t="shared" si="40"/>
        <v>170.35785051461522</v>
      </c>
      <c r="D98" s="11">
        <f t="shared" ref="D98:AE98" si="49">D85*(1+$C$153)^(D$89-$C$89)</f>
        <v>183.12802368053116</v>
      </c>
      <c r="E98" s="11">
        <f t="shared" si="49"/>
        <v>188.74710671092507</v>
      </c>
      <c r="F98" s="11">
        <f t="shared" si="49"/>
        <v>193.57607841733088</v>
      </c>
      <c r="G98" s="11">
        <f t="shared" si="49"/>
        <v>243.92236844086844</v>
      </c>
      <c r="H98" s="11">
        <f t="shared" si="49"/>
        <v>275.16441379130441</v>
      </c>
      <c r="I98" s="11">
        <f t="shared" si="49"/>
        <v>281.17381570480205</v>
      </c>
      <c r="J98" s="11">
        <f t="shared" si="49"/>
        <v>293.10639206224175</v>
      </c>
      <c r="K98" s="11">
        <f t="shared" si="49"/>
        <v>293.26692944593196</v>
      </c>
      <c r="L98" s="11">
        <f t="shared" si="49"/>
        <v>304.44875172498712</v>
      </c>
      <c r="M98" s="11">
        <f t="shared" si="49"/>
        <v>323.29154112482047</v>
      </c>
      <c r="N98" s="11">
        <f t="shared" si="49"/>
        <v>328.5709731740713</v>
      </c>
      <c r="O98" s="11">
        <f t="shared" si="49"/>
        <v>272.61147797821178</v>
      </c>
      <c r="P98" s="11">
        <f t="shared" si="49"/>
        <v>280.07539154019213</v>
      </c>
      <c r="Q98" s="11">
        <f t="shared" si="49"/>
        <v>291.03671429593669</v>
      </c>
      <c r="R98" s="11">
        <f t="shared" si="49"/>
        <v>311.61728022461256</v>
      </c>
      <c r="S98" s="11">
        <f t="shared" si="49"/>
        <v>320.43533271244979</v>
      </c>
      <c r="T98" s="11">
        <f t="shared" si="49"/>
        <v>325.29025724343194</v>
      </c>
      <c r="U98" s="11">
        <f t="shared" si="49"/>
        <v>324.87395408931195</v>
      </c>
      <c r="V98" s="11">
        <f t="shared" si="49"/>
        <v>323.00584757252358</v>
      </c>
      <c r="W98" s="11">
        <f t="shared" si="49"/>
        <v>344.9384221409947</v>
      </c>
      <c r="X98" s="11">
        <f t="shared" si="49"/>
        <v>353.98068434087867</v>
      </c>
      <c r="Y98" s="11">
        <f t="shared" si="49"/>
        <v>391.66511807201107</v>
      </c>
      <c r="Z98" s="11">
        <f t="shared" si="49"/>
        <v>403.63179038332339</v>
      </c>
      <c r="AA98" s="11">
        <f t="shared" si="49"/>
        <v>404.20134728010549</v>
      </c>
      <c r="AB98" s="11">
        <f t="shared" si="49"/>
        <v>413.74313794230562</v>
      </c>
      <c r="AC98" s="11">
        <f t="shared" si="49"/>
        <v>423.73043709131571</v>
      </c>
      <c r="AD98" s="11">
        <f t="shared" si="49"/>
        <v>434.1953874531107</v>
      </c>
      <c r="AE98" s="11">
        <f t="shared" si="49"/>
        <v>445.17491952234957</v>
      </c>
    </row>
    <row r="101" spans="2:31" x14ac:dyDescent="0.25">
      <c r="B101" s="1" t="s">
        <v>44</v>
      </c>
    </row>
    <row r="102" spans="2:31" x14ac:dyDescent="0.25">
      <c r="B102" s="2" t="str">
        <f t="shared" ref="B102:B111" si="50">B24</f>
        <v>Bundle</v>
      </c>
      <c r="C102" s="3">
        <f t="shared" ref="C102:AE102" si="51">C$24</f>
        <v>2022</v>
      </c>
      <c r="D102" s="3">
        <f t="shared" si="51"/>
        <v>2023</v>
      </c>
      <c r="E102" s="3">
        <f t="shared" si="51"/>
        <v>2024</v>
      </c>
      <c r="F102" s="3">
        <f t="shared" si="51"/>
        <v>2025</v>
      </c>
      <c r="G102" s="3">
        <f t="shared" si="51"/>
        <v>2026</v>
      </c>
      <c r="H102" s="3">
        <f t="shared" si="51"/>
        <v>2027</v>
      </c>
      <c r="I102" s="3">
        <f t="shared" si="51"/>
        <v>2028</v>
      </c>
      <c r="J102" s="3">
        <f t="shared" si="51"/>
        <v>2029</v>
      </c>
      <c r="K102" s="3">
        <f t="shared" si="51"/>
        <v>2030</v>
      </c>
      <c r="L102" s="3">
        <f t="shared" si="51"/>
        <v>2031</v>
      </c>
      <c r="M102" s="3">
        <f t="shared" si="51"/>
        <v>2032</v>
      </c>
      <c r="N102" s="3">
        <f t="shared" si="51"/>
        <v>2033</v>
      </c>
      <c r="O102" s="3">
        <f t="shared" si="51"/>
        <v>2034</v>
      </c>
      <c r="P102" s="3">
        <f t="shared" si="51"/>
        <v>2035</v>
      </c>
      <c r="Q102" s="3">
        <f t="shared" si="51"/>
        <v>2036</v>
      </c>
      <c r="R102" s="3">
        <f t="shared" si="51"/>
        <v>2037</v>
      </c>
      <c r="S102" s="3">
        <f t="shared" si="51"/>
        <v>2038</v>
      </c>
      <c r="T102" s="3">
        <f t="shared" si="51"/>
        <v>2039</v>
      </c>
      <c r="U102" s="3">
        <f t="shared" si="51"/>
        <v>2040</v>
      </c>
      <c r="V102" s="3">
        <f t="shared" si="51"/>
        <v>2041</v>
      </c>
      <c r="W102" s="3">
        <f t="shared" si="51"/>
        <v>2042</v>
      </c>
      <c r="X102" s="3">
        <f t="shared" si="51"/>
        <v>2043</v>
      </c>
      <c r="Y102" s="3">
        <f t="shared" si="51"/>
        <v>2044</v>
      </c>
      <c r="Z102" s="3">
        <f t="shared" si="51"/>
        <v>2045</v>
      </c>
      <c r="AA102" s="3">
        <f t="shared" si="51"/>
        <v>2046</v>
      </c>
      <c r="AB102" s="3">
        <f t="shared" si="51"/>
        <v>2047</v>
      </c>
      <c r="AC102" s="3">
        <f t="shared" si="51"/>
        <v>2048</v>
      </c>
      <c r="AD102" s="3">
        <f t="shared" si="51"/>
        <v>2049</v>
      </c>
      <c r="AE102" s="3">
        <f t="shared" si="51"/>
        <v>2050</v>
      </c>
    </row>
    <row r="103" spans="2:31" x14ac:dyDescent="0.25">
      <c r="B103" s="4" t="str">
        <f t="shared" si="50"/>
        <v>Peak_A</v>
      </c>
      <c r="C103" s="10">
        <f>C77*(C25*1000/C51)</f>
        <v>354728.02969826327</v>
      </c>
      <c r="D103" s="10">
        <f t="shared" ref="D103:AE103" si="52">D77*(D25*1000/D51)</f>
        <v>376673.90065841266</v>
      </c>
      <c r="E103" s="10">
        <f t="shared" si="52"/>
        <v>251712.47860444864</v>
      </c>
      <c r="F103" s="10">
        <f t="shared" si="52"/>
        <v>288305.31361501053</v>
      </c>
      <c r="G103" s="10">
        <f t="shared" si="52"/>
        <v>303258.31507287215</v>
      </c>
      <c r="H103" s="10">
        <f t="shared" si="52"/>
        <v>260619.90951640694</v>
      </c>
      <c r="I103" s="10">
        <f t="shared" si="52"/>
        <v>274416.16724281927</v>
      </c>
      <c r="J103" s="10">
        <f t="shared" si="52"/>
        <v>264321.4907301793</v>
      </c>
      <c r="K103" s="10">
        <f t="shared" si="52"/>
        <v>516387.88900711923</v>
      </c>
      <c r="L103" s="10">
        <f t="shared" si="52"/>
        <v>279376.21732359112</v>
      </c>
      <c r="M103" s="10">
        <f t="shared" si="52"/>
        <v>321256.77211687784</v>
      </c>
      <c r="N103" s="10">
        <f t="shared" si="52"/>
        <v>382202.41160042502</v>
      </c>
      <c r="O103" s="10">
        <f t="shared" si="52"/>
        <v>416991.54323160753</v>
      </c>
      <c r="P103" s="10">
        <f t="shared" si="52"/>
        <v>268226.29873857321</v>
      </c>
      <c r="Q103" s="10">
        <f t="shared" si="52"/>
        <v>526020.70123420178</v>
      </c>
      <c r="R103" s="10">
        <f t="shared" si="52"/>
        <v>322236.05771655799</v>
      </c>
      <c r="S103" s="10">
        <f t="shared" si="52"/>
        <v>276890.27933241869</v>
      </c>
      <c r="T103" s="10">
        <f t="shared" si="52"/>
        <v>388873.31372913846</v>
      </c>
      <c r="U103" s="10">
        <f t="shared" si="52"/>
        <v>420200.84404367767</v>
      </c>
      <c r="V103" s="10">
        <f t="shared" si="52"/>
        <v>586061.41842944454</v>
      </c>
      <c r="W103" s="10">
        <f t="shared" si="52"/>
        <v>331120.83202762809</v>
      </c>
      <c r="X103" s="10">
        <f t="shared" si="52"/>
        <v>360282.03771017207</v>
      </c>
      <c r="Y103" s="10">
        <f t="shared" si="52"/>
        <v>329821.91138694825</v>
      </c>
      <c r="Z103" s="10">
        <f t="shared" si="52"/>
        <v>471702.24806940305</v>
      </c>
      <c r="AA103" s="10">
        <f t="shared" si="52"/>
        <v>302369.64477141557</v>
      </c>
      <c r="AB103" s="10">
        <f t="shared" si="52"/>
        <v>595072.47607766336</v>
      </c>
      <c r="AC103" s="10">
        <f t="shared" si="52"/>
        <v>256536.14981517414</v>
      </c>
      <c r="AD103" s="10">
        <f t="shared" si="52"/>
        <v>293150.23763273517</v>
      </c>
      <c r="AE103" s="10">
        <f t="shared" si="52"/>
        <v>399509.23976770008</v>
      </c>
    </row>
    <row r="104" spans="2:31" x14ac:dyDescent="0.25">
      <c r="B104" s="4" t="str">
        <f t="shared" si="50"/>
        <v>Other_A</v>
      </c>
      <c r="C104" s="10">
        <f t="shared" ref="C104:AE104" si="53">C78*(C26*1000/C52)</f>
        <v>-7091.8990178385802</v>
      </c>
      <c r="D104" s="10">
        <f t="shared" si="53"/>
        <v>-5503.1856752560661</v>
      </c>
      <c r="E104" s="10">
        <f t="shared" si="53"/>
        <v>20628.617846039026</v>
      </c>
      <c r="F104" s="10">
        <f t="shared" si="53"/>
        <v>136953.62123674212</v>
      </c>
      <c r="G104" s="10">
        <f t="shared" si="53"/>
        <v>361103.41201689636</v>
      </c>
      <c r="H104" s="10">
        <f t="shared" si="53"/>
        <v>397909.58669254382</v>
      </c>
      <c r="I104" s="10">
        <f t="shared" si="53"/>
        <v>399547.62619837665</v>
      </c>
      <c r="J104" s="10">
        <f t="shared" si="53"/>
        <v>388437.9896473235</v>
      </c>
      <c r="K104" s="10">
        <f t="shared" si="53"/>
        <v>391123.51996345387</v>
      </c>
      <c r="L104" s="10">
        <f t="shared" si="53"/>
        <v>381457.34764283965</v>
      </c>
      <c r="M104" s="10">
        <f t="shared" si="53"/>
        <v>361144.02376389102</v>
      </c>
      <c r="N104" s="10">
        <f t="shared" si="53"/>
        <v>383049.11359910853</v>
      </c>
      <c r="O104" s="10">
        <f t="shared" si="53"/>
        <v>375335.86906579032</v>
      </c>
      <c r="P104" s="10">
        <f t="shared" si="53"/>
        <v>382785.43582406518</v>
      </c>
      <c r="Q104" s="10">
        <f t="shared" si="53"/>
        <v>389887.99635495909</v>
      </c>
      <c r="R104" s="10">
        <f t="shared" si="53"/>
        <v>369460.31660157448</v>
      </c>
      <c r="S104" s="10">
        <f t="shared" si="53"/>
        <v>378344.40847220173</v>
      </c>
      <c r="T104" s="10">
        <f t="shared" si="53"/>
        <v>378047.83045635017</v>
      </c>
      <c r="U104" s="10">
        <f t="shared" si="53"/>
        <v>368123.51838459296</v>
      </c>
      <c r="V104" s="10">
        <f t="shared" si="53"/>
        <v>385779.2008391784</v>
      </c>
      <c r="W104" s="10">
        <f t="shared" si="53"/>
        <v>383743.08610887825</v>
      </c>
      <c r="X104" s="10">
        <f t="shared" si="53"/>
        <v>378571.52219358238</v>
      </c>
      <c r="Y104" s="10">
        <f t="shared" si="53"/>
        <v>511056.26599635166</v>
      </c>
      <c r="Z104" s="10">
        <f t="shared" si="53"/>
        <v>520534.20986390708</v>
      </c>
      <c r="AA104" s="10">
        <f t="shared" si="53"/>
        <v>424041.46041517024</v>
      </c>
      <c r="AB104" s="10">
        <f t="shared" si="53"/>
        <v>441395.88250557031</v>
      </c>
      <c r="AC104" s="10">
        <f t="shared" si="53"/>
        <v>400829.78365713084</v>
      </c>
      <c r="AD104" s="10">
        <f t="shared" si="53"/>
        <v>410124.37807521672</v>
      </c>
      <c r="AE104" s="10">
        <f t="shared" si="53"/>
        <v>405408.87196017912</v>
      </c>
    </row>
    <row r="105" spans="2:31" x14ac:dyDescent="0.25">
      <c r="B105" s="4" t="str">
        <f t="shared" si="50"/>
        <v>Peak_B</v>
      </c>
      <c r="C105" s="10">
        <f t="shared" ref="C105:AE105" si="54">C79*(C27*1000/C53)</f>
        <v>290523.58381117164</v>
      </c>
      <c r="D105" s="10">
        <f t="shared" si="54"/>
        <v>296460.90625230962</v>
      </c>
      <c r="E105" s="10">
        <f t="shared" si="54"/>
        <v>248375.5304362819</v>
      </c>
      <c r="F105" s="10">
        <f t="shared" si="54"/>
        <v>73843.086004122946</v>
      </c>
      <c r="G105" s="10">
        <f t="shared" si="54"/>
        <v>84317.181949503283</v>
      </c>
      <c r="H105" s="10">
        <f t="shared" si="54"/>
        <v>184473.0745511002</v>
      </c>
      <c r="I105" s="10">
        <f t="shared" si="54"/>
        <v>219332.22169204999</v>
      </c>
      <c r="J105" s="10">
        <f t="shared" si="54"/>
        <v>227879.54186290444</v>
      </c>
      <c r="K105" s="10">
        <f t="shared" si="54"/>
        <v>208971.46460149784</v>
      </c>
      <c r="L105" s="10">
        <f t="shared" si="54"/>
        <v>232741.04180104358</v>
      </c>
      <c r="M105" s="10">
        <f t="shared" si="54"/>
        <v>300883.60203166993</v>
      </c>
      <c r="N105" s="10">
        <f t="shared" si="54"/>
        <v>379765.13098158286</v>
      </c>
      <c r="O105" s="10">
        <f t="shared" si="54"/>
        <v>405976.25456446159</v>
      </c>
      <c r="P105" s="10">
        <f t="shared" si="54"/>
        <v>278566.59473184624</v>
      </c>
      <c r="Q105" s="10">
        <f t="shared" si="54"/>
        <v>274235.58353490487</v>
      </c>
      <c r="R105" s="10">
        <f t="shared" si="54"/>
        <v>284972.07544036268</v>
      </c>
      <c r="S105" s="10">
        <f t="shared" si="54"/>
        <v>274013.65397811169</v>
      </c>
      <c r="T105" s="10">
        <f t="shared" si="54"/>
        <v>369702.1836371664</v>
      </c>
      <c r="U105" s="10">
        <f t="shared" si="54"/>
        <v>421575.05162165884</v>
      </c>
      <c r="V105" s="10">
        <f t="shared" si="54"/>
        <v>388536.51668550121</v>
      </c>
      <c r="W105" s="10">
        <f t="shared" si="54"/>
        <v>322707.63512184436</v>
      </c>
      <c r="X105" s="10">
        <f t="shared" si="54"/>
        <v>288030.66258374642</v>
      </c>
      <c r="Y105" s="10">
        <f t="shared" si="54"/>
        <v>272373.70101871225</v>
      </c>
      <c r="Z105" s="10">
        <f t="shared" si="54"/>
        <v>318304.29035134474</v>
      </c>
      <c r="AA105" s="10">
        <f t="shared" si="54"/>
        <v>258886.27257305908</v>
      </c>
      <c r="AB105" s="10">
        <f t="shared" si="54"/>
        <v>291474.23621617764</v>
      </c>
      <c r="AC105" s="10">
        <f t="shared" si="54"/>
        <v>230664.96507418773</v>
      </c>
      <c r="AD105" s="10">
        <f t="shared" si="54"/>
        <v>248125.96707784513</v>
      </c>
      <c r="AE105" s="10">
        <f t="shared" si="54"/>
        <v>261838.74183770851</v>
      </c>
    </row>
    <row r="106" spans="2:31" x14ac:dyDescent="0.25">
      <c r="B106" s="4" t="str">
        <f t="shared" si="50"/>
        <v>Other_B</v>
      </c>
      <c r="C106" s="10">
        <f t="shared" ref="C106:AE106" si="55">C80*(C28*1000/C54)</f>
        <v>15910.281845221747</v>
      </c>
      <c r="D106" s="10">
        <f t="shared" si="55"/>
        <v>29723.194120319713</v>
      </c>
      <c r="E106" s="10">
        <f t="shared" si="55"/>
        <v>35331.205798980358</v>
      </c>
      <c r="F106" s="10">
        <f t="shared" si="55"/>
        <v>3812.038160002207</v>
      </c>
      <c r="G106" s="10">
        <f t="shared" si="55"/>
        <v>153312.36224477532</v>
      </c>
      <c r="H106" s="10">
        <f t="shared" si="55"/>
        <v>672498.54733103025</v>
      </c>
      <c r="I106" s="10">
        <f t="shared" si="55"/>
        <v>706697.26124920789</v>
      </c>
      <c r="J106" s="10">
        <f t="shared" si="55"/>
        <v>760971.53402004309</v>
      </c>
      <c r="K106" s="10">
        <f t="shared" si="55"/>
        <v>967116.09793370462</v>
      </c>
      <c r="L106" s="10">
        <f t="shared" si="55"/>
        <v>979356.57836009457</v>
      </c>
      <c r="M106" s="10">
        <f t="shared" si="55"/>
        <v>1507357.6956356405</v>
      </c>
      <c r="N106" s="10">
        <f t="shared" si="55"/>
        <v>1783510.5201075079</v>
      </c>
      <c r="O106" s="10">
        <f t="shared" si="55"/>
        <v>1821713.023594196</v>
      </c>
      <c r="P106" s="10">
        <f t="shared" si="55"/>
        <v>1654446.3468191558</v>
      </c>
      <c r="Q106" s="10">
        <f t="shared" si="55"/>
        <v>1939343.3017009804</v>
      </c>
      <c r="R106" s="10">
        <f t="shared" si="55"/>
        <v>1812913.3561080643</v>
      </c>
      <c r="S106" s="10">
        <f t="shared" si="55"/>
        <v>528442.06633196375</v>
      </c>
      <c r="T106" s="10">
        <f t="shared" si="55"/>
        <v>608213.95651479531</v>
      </c>
      <c r="U106" s="10">
        <f t="shared" si="55"/>
        <v>566546.84115656593</v>
      </c>
      <c r="V106" s="10">
        <f t="shared" si="55"/>
        <v>188471.96536285774</v>
      </c>
      <c r="W106" s="10">
        <f t="shared" si="55"/>
        <v>85142.140243189031</v>
      </c>
      <c r="X106" s="10">
        <f t="shared" si="55"/>
        <v>96306.397547246044</v>
      </c>
      <c r="Y106" s="10">
        <f t="shared" si="55"/>
        <v>1510824.6216600523</v>
      </c>
      <c r="Z106" s="10">
        <f t="shared" si="55"/>
        <v>1415969.0555039754</v>
      </c>
      <c r="AA106" s="10">
        <f t="shared" si="55"/>
        <v>1224847.8584591912</v>
      </c>
      <c r="AB106" s="10">
        <f t="shared" si="55"/>
        <v>1377489.6042516672</v>
      </c>
      <c r="AC106" s="10">
        <f t="shared" si="55"/>
        <v>1254023.9793682266</v>
      </c>
      <c r="AD106" s="10">
        <f t="shared" si="55"/>
        <v>1208818.3618315961</v>
      </c>
      <c r="AE106" s="10">
        <f t="shared" si="55"/>
        <v>1330717.1854667012</v>
      </c>
    </row>
    <row r="107" spans="2:31" x14ac:dyDescent="0.25">
      <c r="B107" s="4" t="str">
        <f t="shared" si="50"/>
        <v>Peak_C</v>
      </c>
      <c r="C107" s="10">
        <f t="shared" ref="C107:AE107" si="56">C81*(C29*1000/C55)</f>
        <v>1544018.5177685164</v>
      </c>
      <c r="D107" s="10">
        <f t="shared" si="56"/>
        <v>1281855.5146022679</v>
      </c>
      <c r="E107" s="10">
        <f t="shared" si="56"/>
        <v>1137041.1581287794</v>
      </c>
      <c r="F107" s="10">
        <f t="shared" si="56"/>
        <v>1169443.5108006489</v>
      </c>
      <c r="G107" s="10">
        <f t="shared" si="56"/>
        <v>1285180.4770280987</v>
      </c>
      <c r="H107" s="10">
        <f t="shared" si="56"/>
        <v>1181307.2205998551</v>
      </c>
      <c r="I107" s="10">
        <f t="shared" si="56"/>
        <v>1221988.303724579</v>
      </c>
      <c r="J107" s="10">
        <f t="shared" si="56"/>
        <v>1221065.3042467299</v>
      </c>
      <c r="K107" s="10">
        <f t="shared" si="56"/>
        <v>2101586.2972589312</v>
      </c>
      <c r="L107" s="10">
        <f t="shared" si="56"/>
        <v>1236848.5960565978</v>
      </c>
      <c r="M107" s="10">
        <f t="shared" si="56"/>
        <v>1371502.6073541574</v>
      </c>
      <c r="N107" s="10">
        <f t="shared" si="56"/>
        <v>1618262.0298554904</v>
      </c>
      <c r="O107" s="10">
        <f t="shared" si="56"/>
        <v>1395817.5777945938</v>
      </c>
      <c r="P107" s="10">
        <f t="shared" si="56"/>
        <v>1230257.8624241021</v>
      </c>
      <c r="Q107" s="10">
        <f t="shared" si="56"/>
        <v>2113396.608242258</v>
      </c>
      <c r="R107" s="10">
        <f t="shared" si="56"/>
        <v>1380108.9619872591</v>
      </c>
      <c r="S107" s="10">
        <f t="shared" si="56"/>
        <v>1213713.9021090455</v>
      </c>
      <c r="T107" s="10">
        <f t="shared" si="56"/>
        <v>1633291.4082671823</v>
      </c>
      <c r="U107" s="10">
        <f t="shared" si="56"/>
        <v>1408039.2752103123</v>
      </c>
      <c r="V107" s="10">
        <f t="shared" si="56"/>
        <v>2267654.9816454542</v>
      </c>
      <c r="W107" s="10">
        <f t="shared" si="56"/>
        <v>1345156.1247475541</v>
      </c>
      <c r="X107" s="10">
        <f t="shared" si="56"/>
        <v>1485229.7766867846</v>
      </c>
      <c r="Y107" s="10">
        <f t="shared" si="56"/>
        <v>1430569.4856824689</v>
      </c>
      <c r="Z107" s="10">
        <f t="shared" si="56"/>
        <v>1499050.2615134763</v>
      </c>
      <c r="AA107" s="10">
        <f t="shared" si="56"/>
        <v>1292262.1268625148</v>
      </c>
      <c r="AB107" s="10">
        <f t="shared" si="56"/>
        <v>2173427.4469001922</v>
      </c>
      <c r="AC107" s="10">
        <f t="shared" si="56"/>
        <v>1138705.4790467522</v>
      </c>
      <c r="AD107" s="10">
        <f t="shared" si="56"/>
        <v>1185718.5458609478</v>
      </c>
      <c r="AE107" s="10">
        <f t="shared" si="56"/>
        <v>1547907.9308592556</v>
      </c>
    </row>
    <row r="108" spans="2:31" x14ac:dyDescent="0.25">
      <c r="B108" s="4" t="str">
        <f t="shared" si="50"/>
        <v>Other_C</v>
      </c>
      <c r="C108" s="10">
        <f t="shared" ref="C108:AE108" si="57">C82*(C30*1000/C56)</f>
        <v>1273871.8198446936</v>
      </c>
      <c r="D108" s="10">
        <f t="shared" si="57"/>
        <v>1310803.6765007598</v>
      </c>
      <c r="E108" s="10">
        <f t="shared" si="57"/>
        <v>1263048.3848619834</v>
      </c>
      <c r="F108" s="10">
        <f t="shared" si="57"/>
        <v>1264166.9225021605</v>
      </c>
      <c r="G108" s="10">
        <f t="shared" si="57"/>
        <v>1332800.4776891114</v>
      </c>
      <c r="H108" s="10">
        <f t="shared" si="57"/>
        <v>1285794.7249843585</v>
      </c>
      <c r="I108" s="10">
        <f t="shared" si="57"/>
        <v>1289112.0384597189</v>
      </c>
      <c r="J108" s="10">
        <f t="shared" si="57"/>
        <v>1308942.3790032761</v>
      </c>
      <c r="K108" s="10">
        <f t="shared" si="57"/>
        <v>1348384.4875504803</v>
      </c>
      <c r="L108" s="10">
        <f t="shared" si="57"/>
        <v>1344126.0068399748</v>
      </c>
      <c r="M108" s="10">
        <f t="shared" si="57"/>
        <v>1448114.1260528069</v>
      </c>
      <c r="N108" s="10">
        <f t="shared" si="57"/>
        <v>1432441.6890220265</v>
      </c>
      <c r="O108" s="10">
        <f t="shared" si="57"/>
        <v>1451199.2994169982</v>
      </c>
      <c r="P108" s="10">
        <f t="shared" si="57"/>
        <v>1361442.1515975583</v>
      </c>
      <c r="Q108" s="10">
        <f t="shared" si="57"/>
        <v>1402570.5186956169</v>
      </c>
      <c r="R108" s="10">
        <f t="shared" si="57"/>
        <v>1412928.8744740516</v>
      </c>
      <c r="S108" s="10">
        <f t="shared" si="57"/>
        <v>1346545.0730773318</v>
      </c>
      <c r="T108" s="10">
        <f t="shared" si="57"/>
        <v>1394582.1206530044</v>
      </c>
      <c r="U108" s="10">
        <f t="shared" si="57"/>
        <v>1439928.579481201</v>
      </c>
      <c r="V108" s="10">
        <f t="shared" si="57"/>
        <v>1494139.8434548744</v>
      </c>
      <c r="W108" s="10">
        <f t="shared" si="57"/>
        <v>1471883.7453853996</v>
      </c>
      <c r="X108" s="10">
        <f t="shared" si="57"/>
        <v>1578919.8288779708</v>
      </c>
      <c r="Y108" s="10">
        <f t="shared" si="57"/>
        <v>1549241.5118546952</v>
      </c>
      <c r="Z108" s="10">
        <f t="shared" si="57"/>
        <v>1599883.5728921655</v>
      </c>
      <c r="AA108" s="10">
        <f t="shared" si="57"/>
        <v>1493988.5168256604</v>
      </c>
      <c r="AB108" s="10">
        <f t="shared" si="57"/>
        <v>1512823.2938980847</v>
      </c>
      <c r="AC108" s="10">
        <f t="shared" si="57"/>
        <v>1391049.0578961817</v>
      </c>
      <c r="AD108" s="10">
        <f t="shared" si="57"/>
        <v>1415564.9202209807</v>
      </c>
      <c r="AE108" s="10">
        <f t="shared" si="57"/>
        <v>1440706.9821693946</v>
      </c>
    </row>
    <row r="109" spans="2:31" x14ac:dyDescent="0.25">
      <c r="B109" s="4" t="str">
        <f t="shared" si="50"/>
        <v>Peak_D</v>
      </c>
      <c r="C109" s="10">
        <f t="shared" ref="C109:AE109" si="58">C83*(C31*1000/C57)</f>
        <v>4242461.6088238647</v>
      </c>
      <c r="D109" s="10">
        <f t="shared" si="58"/>
        <v>5489291.8202355662</v>
      </c>
      <c r="E109" s="10">
        <f t="shared" si="58"/>
        <v>3428878.8978268635</v>
      </c>
      <c r="F109" s="10">
        <f t="shared" si="58"/>
        <v>3791503.1911916249</v>
      </c>
      <c r="G109" s="10">
        <f t="shared" si="58"/>
        <v>4503047.0780011201</v>
      </c>
      <c r="H109" s="10">
        <f t="shared" si="58"/>
        <v>3804744.6691386723</v>
      </c>
      <c r="I109" s="10">
        <f t="shared" si="58"/>
        <v>4126518.7490164516</v>
      </c>
      <c r="J109" s="10">
        <f t="shared" si="58"/>
        <v>3926623.3792358008</v>
      </c>
      <c r="K109" s="10">
        <f t="shared" si="58"/>
        <v>6165677.044526387</v>
      </c>
      <c r="L109" s="10">
        <f t="shared" si="58"/>
        <v>4336967.2469921308</v>
      </c>
      <c r="M109" s="10">
        <f t="shared" si="58"/>
        <v>5478244.4317756547</v>
      </c>
      <c r="N109" s="10">
        <f t="shared" si="58"/>
        <v>6140047.4675649209</v>
      </c>
      <c r="O109" s="10">
        <f t="shared" si="58"/>
        <v>5437653.428127354</v>
      </c>
      <c r="P109" s="10">
        <f t="shared" si="58"/>
        <v>3028177.03639238</v>
      </c>
      <c r="Q109" s="10">
        <f t="shared" si="58"/>
        <v>4625531.6395632206</v>
      </c>
      <c r="R109" s="10">
        <f t="shared" si="58"/>
        <v>3801249.503890099</v>
      </c>
      <c r="S109" s="10">
        <f t="shared" si="58"/>
        <v>3041080.8611219763</v>
      </c>
      <c r="T109" s="10">
        <f t="shared" si="58"/>
        <v>3868990.6486612852</v>
      </c>
      <c r="U109" s="10">
        <f t="shared" si="58"/>
        <v>4837413.2315305052</v>
      </c>
      <c r="V109" s="10">
        <f t="shared" si="58"/>
        <v>4656548.0288868453</v>
      </c>
      <c r="W109" s="10">
        <f t="shared" si="58"/>
        <v>3234635.2964240876</v>
      </c>
      <c r="X109" s="10">
        <f t="shared" si="58"/>
        <v>3820137.0280659236</v>
      </c>
      <c r="Y109" s="10">
        <f t="shared" si="58"/>
        <v>3356773.5909019494</v>
      </c>
      <c r="Z109" s="10">
        <f t="shared" si="58"/>
        <v>4950982.159963564</v>
      </c>
      <c r="AA109" s="10">
        <f t="shared" si="58"/>
        <v>3010590.9924184922</v>
      </c>
      <c r="AB109" s="10">
        <f t="shared" si="58"/>
        <v>4561197.531057734</v>
      </c>
      <c r="AC109" s="10">
        <f t="shared" si="58"/>
        <v>2452534.1605750024</v>
      </c>
      <c r="AD109" s="10">
        <f t="shared" si="58"/>
        <v>2902937.7821740652</v>
      </c>
      <c r="AE109" s="10">
        <f t="shared" si="58"/>
        <v>3657633.3656430212</v>
      </c>
    </row>
    <row r="110" spans="2:31" x14ac:dyDescent="0.25">
      <c r="B110" s="4" t="str">
        <f t="shared" si="50"/>
        <v>Other_D</v>
      </c>
      <c r="C110" s="10">
        <f t="shared" ref="C110:AE110" si="59">C84*(C32*1000/C58)</f>
        <v>7869849.7959894817</v>
      </c>
      <c r="D110" s="10">
        <f t="shared" si="59"/>
        <v>7060746.8227149686</v>
      </c>
      <c r="E110" s="10">
        <f t="shared" si="59"/>
        <v>6366948.8578157118</v>
      </c>
      <c r="F110" s="10">
        <f t="shared" si="59"/>
        <v>6388732.6940188454</v>
      </c>
      <c r="G110" s="10">
        <f t="shared" si="59"/>
        <v>6651256.5130643295</v>
      </c>
      <c r="H110" s="10">
        <f t="shared" si="59"/>
        <v>7794547.9191395361</v>
      </c>
      <c r="I110" s="10">
        <f t="shared" si="59"/>
        <v>8021738.7365394579</v>
      </c>
      <c r="J110" s="10">
        <f t="shared" si="59"/>
        <v>8063053.3989575086</v>
      </c>
      <c r="K110" s="10">
        <f t="shared" si="59"/>
        <v>9296397.8662361261</v>
      </c>
      <c r="L110" s="10">
        <f t="shared" si="59"/>
        <v>8930595.6284514703</v>
      </c>
      <c r="M110" s="10">
        <f t="shared" si="59"/>
        <v>9179527.7273238935</v>
      </c>
      <c r="N110" s="10">
        <f t="shared" si="59"/>
        <v>9403743.4626982436</v>
      </c>
      <c r="O110" s="10">
        <f t="shared" si="59"/>
        <v>10031273.151541293</v>
      </c>
      <c r="P110" s="10">
        <f t="shared" si="59"/>
        <v>9632003.3079544697</v>
      </c>
      <c r="Q110" s="10">
        <f t="shared" si="59"/>
        <v>10652039.092396481</v>
      </c>
      <c r="R110" s="10">
        <f t="shared" si="59"/>
        <v>11414230.636585154</v>
      </c>
      <c r="S110" s="10">
        <f t="shared" si="59"/>
        <v>11627509.572378002</v>
      </c>
      <c r="T110" s="10">
        <f t="shared" si="59"/>
        <v>11159304.473177545</v>
      </c>
      <c r="U110" s="10">
        <f t="shared" si="59"/>
        <v>11576798.633844363</v>
      </c>
      <c r="V110" s="10">
        <f t="shared" si="59"/>
        <v>11171274.795098407</v>
      </c>
      <c r="W110" s="10">
        <f t="shared" si="59"/>
        <v>10780082.878833005</v>
      </c>
      <c r="X110" s="10">
        <f t="shared" si="59"/>
        <v>10650228.649102915</v>
      </c>
      <c r="Y110" s="10">
        <f t="shared" si="59"/>
        <v>10795024.916653747</v>
      </c>
      <c r="Z110" s="10">
        <f t="shared" si="59"/>
        <v>10514399.311038239</v>
      </c>
      <c r="AA110" s="10">
        <f t="shared" si="59"/>
        <v>10125701.955232825</v>
      </c>
      <c r="AB110" s="10">
        <f t="shared" si="59"/>
        <v>10653335.039244803</v>
      </c>
      <c r="AC110" s="10">
        <f t="shared" si="59"/>
        <v>9785309.921814898</v>
      </c>
      <c r="AD110" s="10">
        <f t="shared" si="59"/>
        <v>9815944.2139496207</v>
      </c>
      <c r="AE110" s="10">
        <f t="shared" si="59"/>
        <v>9671510.2203951422</v>
      </c>
    </row>
    <row r="111" spans="2:31" x14ac:dyDescent="0.25">
      <c r="B111" s="6" t="str">
        <f t="shared" si="50"/>
        <v>Total</v>
      </c>
      <c r="C111" s="11">
        <f t="shared" ref="C111:AE111" si="60">C85*(C33*1000/C59)</f>
        <v>1174393.3872243988</v>
      </c>
      <c r="D111" s="11">
        <f t="shared" si="60"/>
        <v>1265886.9497629993</v>
      </c>
      <c r="E111" s="11">
        <f t="shared" si="60"/>
        <v>1047765.2638043342</v>
      </c>
      <c r="F111" s="11">
        <f t="shared" si="60"/>
        <v>1114143.8195082017</v>
      </c>
      <c r="G111" s="11">
        <f t="shared" si="60"/>
        <v>1417347.1462364758</v>
      </c>
      <c r="H111" s="11">
        <f t="shared" si="60"/>
        <v>1481573.0209336889</v>
      </c>
      <c r="I111" s="11">
        <f t="shared" si="60"/>
        <v>1533259.3211675605</v>
      </c>
      <c r="J111" s="11">
        <f t="shared" si="60"/>
        <v>1502561.2903512109</v>
      </c>
      <c r="K111" s="11">
        <f t="shared" si="60"/>
        <v>1959850.6745344265</v>
      </c>
      <c r="L111" s="11">
        <f t="shared" si="60"/>
        <v>1573215.944520968</v>
      </c>
      <c r="M111" s="11">
        <f t="shared" si="60"/>
        <v>1713098.226526086</v>
      </c>
      <c r="N111" s="11">
        <f t="shared" si="60"/>
        <v>1849450.5634734551</v>
      </c>
      <c r="O111" s="11">
        <f t="shared" si="60"/>
        <v>1556671.1723083188</v>
      </c>
      <c r="P111" s="11">
        <f t="shared" si="60"/>
        <v>1299988.0931355152</v>
      </c>
      <c r="Q111" s="11">
        <f t="shared" si="60"/>
        <v>1733368.3436107161</v>
      </c>
      <c r="R111" s="11">
        <f t="shared" si="60"/>
        <v>1477078.3905075188</v>
      </c>
      <c r="S111" s="11">
        <f t="shared" si="60"/>
        <v>1382027.0109988663</v>
      </c>
      <c r="T111" s="11">
        <f t="shared" si="60"/>
        <v>1591269.1777509474</v>
      </c>
      <c r="U111" s="11">
        <f t="shared" si="60"/>
        <v>1626051.0582542631</v>
      </c>
      <c r="V111" s="11">
        <f t="shared" si="60"/>
        <v>1753762.8165045339</v>
      </c>
      <c r="W111" s="11">
        <f t="shared" si="60"/>
        <v>1441475.6822740913</v>
      </c>
      <c r="X111" s="11">
        <f t="shared" si="60"/>
        <v>1498028.5544798798</v>
      </c>
      <c r="Y111" s="11">
        <f t="shared" si="60"/>
        <v>1568522.3735619842</v>
      </c>
      <c r="Z111" s="11">
        <f t="shared" si="60"/>
        <v>1809610.3354578384</v>
      </c>
      <c r="AA111" s="11">
        <f t="shared" si="60"/>
        <v>1436795.276303543</v>
      </c>
      <c r="AB111" s="11">
        <f t="shared" si="60"/>
        <v>1891754.2535514173</v>
      </c>
      <c r="AC111" s="11">
        <f t="shared" si="60"/>
        <v>1291695.1468809973</v>
      </c>
      <c r="AD111" s="11">
        <f t="shared" si="60"/>
        <v>1400473.3047797608</v>
      </c>
      <c r="AE111" s="11">
        <f t="shared" si="60"/>
        <v>1588093.8032942193</v>
      </c>
    </row>
    <row r="114" spans="2:33" x14ac:dyDescent="0.25">
      <c r="B114" s="1" t="s">
        <v>45</v>
      </c>
    </row>
    <row r="115" spans="2:33" x14ac:dyDescent="0.25">
      <c r="B115" s="2" t="str">
        <f t="shared" ref="B115:B124" si="61">B24</f>
        <v>Bundle</v>
      </c>
      <c r="C115" s="3">
        <f t="shared" ref="C115:AE115" si="62">C$24</f>
        <v>2022</v>
      </c>
      <c r="D115" s="3">
        <f t="shared" si="62"/>
        <v>2023</v>
      </c>
      <c r="E115" s="3">
        <f t="shared" si="62"/>
        <v>2024</v>
      </c>
      <c r="F115" s="3">
        <f t="shared" si="62"/>
        <v>2025</v>
      </c>
      <c r="G115" s="3">
        <f t="shared" si="62"/>
        <v>2026</v>
      </c>
      <c r="H115" s="3">
        <f t="shared" si="62"/>
        <v>2027</v>
      </c>
      <c r="I115" s="3">
        <f t="shared" si="62"/>
        <v>2028</v>
      </c>
      <c r="J115" s="3">
        <f t="shared" si="62"/>
        <v>2029</v>
      </c>
      <c r="K115" s="3">
        <f t="shared" si="62"/>
        <v>2030</v>
      </c>
      <c r="L115" s="3">
        <f t="shared" si="62"/>
        <v>2031</v>
      </c>
      <c r="M115" s="3">
        <f t="shared" si="62"/>
        <v>2032</v>
      </c>
      <c r="N115" s="3">
        <f t="shared" si="62"/>
        <v>2033</v>
      </c>
      <c r="O115" s="3">
        <f t="shared" si="62"/>
        <v>2034</v>
      </c>
      <c r="P115" s="3">
        <f t="shared" si="62"/>
        <v>2035</v>
      </c>
      <c r="Q115" s="3">
        <f t="shared" si="62"/>
        <v>2036</v>
      </c>
      <c r="R115" s="3">
        <f t="shared" si="62"/>
        <v>2037</v>
      </c>
      <c r="S115" s="3">
        <f t="shared" si="62"/>
        <v>2038</v>
      </c>
      <c r="T115" s="3">
        <f t="shared" si="62"/>
        <v>2039</v>
      </c>
      <c r="U115" s="3">
        <f t="shared" si="62"/>
        <v>2040</v>
      </c>
      <c r="V115" s="3">
        <f t="shared" si="62"/>
        <v>2041</v>
      </c>
      <c r="W115" s="3">
        <f t="shared" si="62"/>
        <v>2042</v>
      </c>
      <c r="X115" s="3">
        <f t="shared" si="62"/>
        <v>2043</v>
      </c>
      <c r="Y115" s="3">
        <f t="shared" si="62"/>
        <v>2044</v>
      </c>
      <c r="Z115" s="3">
        <f t="shared" si="62"/>
        <v>2045</v>
      </c>
      <c r="AA115" s="3">
        <f t="shared" si="62"/>
        <v>2046</v>
      </c>
      <c r="AB115" s="3">
        <f t="shared" si="62"/>
        <v>2047</v>
      </c>
      <c r="AC115" s="3">
        <f t="shared" si="62"/>
        <v>2048</v>
      </c>
      <c r="AD115" s="3">
        <f t="shared" si="62"/>
        <v>2049</v>
      </c>
      <c r="AE115" s="3">
        <f t="shared" si="62"/>
        <v>2050</v>
      </c>
    </row>
    <row r="116" spans="2:33" x14ac:dyDescent="0.25">
      <c r="B116" s="4" t="str">
        <f t="shared" si="61"/>
        <v>Peak_A</v>
      </c>
      <c r="C116" s="10">
        <f t="shared" ref="C116:C124" si="63">C103*(1+$C$153)^(C$89-$C$89)</f>
        <v>354728.02969826327</v>
      </c>
      <c r="D116" s="10">
        <f t="shared" ref="D116:AE116" si="64">D103*(1+$C$153)^(D$89-$C$89)</f>
        <v>384584.05257223931</v>
      </c>
      <c r="E116" s="10">
        <f t="shared" si="64"/>
        <v>262395.4079089</v>
      </c>
      <c r="F116" s="10">
        <f t="shared" si="64"/>
        <v>306852.64629817812</v>
      </c>
      <c r="G116" s="10">
        <f t="shared" si="64"/>
        <v>329545.72791968001</v>
      </c>
      <c r="H116" s="10">
        <f t="shared" si="64"/>
        <v>289158.72431891831</v>
      </c>
      <c r="I116" s="10">
        <f t="shared" si="64"/>
        <v>310859.50190317724</v>
      </c>
      <c r="J116" s="10">
        <f t="shared" si="64"/>
        <v>305712.1290613336</v>
      </c>
      <c r="K116" s="10">
        <f t="shared" si="64"/>
        <v>609792.36831996974</v>
      </c>
      <c r="L116" s="10">
        <f t="shared" si="64"/>
        <v>336838.02448961715</v>
      </c>
      <c r="M116" s="10">
        <f t="shared" si="64"/>
        <v>395466.51092258061</v>
      </c>
      <c r="N116" s="10">
        <f t="shared" si="64"/>
        <v>480370.78410129069</v>
      </c>
      <c r="O116" s="10">
        <f t="shared" si="64"/>
        <v>535101.48032736359</v>
      </c>
      <c r="P116" s="10">
        <f t="shared" si="64"/>
        <v>351427.71112799144</v>
      </c>
      <c r="Q116" s="10">
        <f t="shared" si="64"/>
        <v>703660.58511095692</v>
      </c>
      <c r="R116" s="10">
        <f t="shared" si="64"/>
        <v>440109.01746784529</v>
      </c>
      <c r="S116" s="10">
        <f t="shared" si="64"/>
        <v>386117.58643497655</v>
      </c>
      <c r="T116" s="10">
        <f t="shared" si="64"/>
        <v>553663.32479251001</v>
      </c>
      <c r="U116" s="10">
        <f t="shared" si="64"/>
        <v>610829.88657730957</v>
      </c>
      <c r="V116" s="10">
        <f t="shared" si="64"/>
        <v>869825.69252831233</v>
      </c>
      <c r="W116" s="10">
        <f t="shared" si="64"/>
        <v>501766.13462227676</v>
      </c>
      <c r="X116" s="10">
        <f t="shared" si="64"/>
        <v>557420.83075709047</v>
      </c>
      <c r="Y116" s="10">
        <f t="shared" si="64"/>
        <v>521009.72538353025</v>
      </c>
      <c r="Z116" s="10">
        <f t="shared" si="64"/>
        <v>760781.62396060012</v>
      </c>
      <c r="AA116" s="10">
        <f t="shared" si="64"/>
        <v>497915.90564590169</v>
      </c>
      <c r="AB116" s="10">
        <f t="shared" si="64"/>
        <v>1000491.5280028522</v>
      </c>
      <c r="AC116" s="10">
        <f t="shared" si="64"/>
        <v>440370.14344652556</v>
      </c>
      <c r="AD116" s="10">
        <f t="shared" si="64"/>
        <v>513789.57370656793</v>
      </c>
      <c r="AE116" s="10">
        <f t="shared" si="64"/>
        <v>714903.80156701198</v>
      </c>
    </row>
    <row r="117" spans="2:33" x14ac:dyDescent="0.25">
      <c r="B117" s="4" t="str">
        <f t="shared" si="61"/>
        <v>Other_A</v>
      </c>
      <c r="C117" s="10">
        <f t="shared" si="63"/>
        <v>-7091.8990178385802</v>
      </c>
      <c r="D117" s="10">
        <f t="shared" ref="D117:AE117" si="65">D104*(1+$C$153)^(D$89-$C$89)</f>
        <v>-5618.752574436443</v>
      </c>
      <c r="E117" s="10">
        <f t="shared" si="65"/>
        <v>21504.117016042761</v>
      </c>
      <c r="F117" s="10">
        <f t="shared" si="65"/>
        <v>145764.15734303932</v>
      </c>
      <c r="G117" s="10">
        <f t="shared" si="65"/>
        <v>392405.02519705961</v>
      </c>
      <c r="H117" s="10">
        <f t="shared" si="65"/>
        <v>441482.11353377294</v>
      </c>
      <c r="I117" s="10">
        <f t="shared" si="65"/>
        <v>452608.81424935168</v>
      </c>
      <c r="J117" s="10">
        <f t="shared" si="65"/>
        <v>449264.2822774041</v>
      </c>
      <c r="K117" s="10">
        <f t="shared" si="65"/>
        <v>461870.12248242198</v>
      </c>
      <c r="L117" s="10">
        <f t="shared" si="65"/>
        <v>459915.09455595061</v>
      </c>
      <c r="M117" s="10">
        <f t="shared" si="65"/>
        <v>444567.64623933722</v>
      </c>
      <c r="N117" s="10">
        <f t="shared" si="65"/>
        <v>481434.9608062586</v>
      </c>
      <c r="O117" s="10">
        <f t="shared" si="65"/>
        <v>481647.12790232495</v>
      </c>
      <c r="P117" s="10">
        <f t="shared" si="65"/>
        <v>501522.07370200183</v>
      </c>
      <c r="Q117" s="10">
        <f t="shared" si="65"/>
        <v>521555.16883492388</v>
      </c>
      <c r="R117" s="10">
        <f t="shared" si="65"/>
        <v>504607.76514310832</v>
      </c>
      <c r="S117" s="10">
        <f t="shared" si="65"/>
        <v>527593.20476206962</v>
      </c>
      <c r="T117" s="10">
        <f t="shared" si="65"/>
        <v>538250.40534113196</v>
      </c>
      <c r="U117" s="10">
        <f t="shared" si="65"/>
        <v>535127.07118200825</v>
      </c>
      <c r="V117" s="10">
        <f t="shared" si="65"/>
        <v>572569.10279507691</v>
      </c>
      <c r="W117" s="10">
        <f t="shared" si="65"/>
        <v>581507.61408092082</v>
      </c>
      <c r="X117" s="10">
        <f t="shared" si="65"/>
        <v>585717.93848873593</v>
      </c>
      <c r="Y117" s="10">
        <f t="shared" si="65"/>
        <v>807300.16899910627</v>
      </c>
      <c r="Z117" s="10">
        <f t="shared" si="65"/>
        <v>839539.90706663835</v>
      </c>
      <c r="AA117" s="10">
        <f t="shared" si="65"/>
        <v>698274.41823283851</v>
      </c>
      <c r="AB117" s="10">
        <f t="shared" si="65"/>
        <v>742116.05929582636</v>
      </c>
      <c r="AC117" s="10">
        <f t="shared" si="65"/>
        <v>688064.70142279228</v>
      </c>
      <c r="AD117" s="10">
        <f t="shared" si="65"/>
        <v>718804.22502651496</v>
      </c>
      <c r="AE117" s="10">
        <f t="shared" si="65"/>
        <v>725460.92781696504</v>
      </c>
    </row>
    <row r="118" spans="2:33" x14ac:dyDescent="0.25">
      <c r="B118" s="4" t="str">
        <f t="shared" si="61"/>
        <v>Peak_B</v>
      </c>
      <c r="C118" s="10">
        <f t="shared" si="63"/>
        <v>290523.58381117164</v>
      </c>
      <c r="D118" s="10">
        <f t="shared" ref="D118:AE118" si="66">D105*(1+$C$153)^(D$89-$C$89)</f>
        <v>302686.58528360812</v>
      </c>
      <c r="E118" s="10">
        <f t="shared" si="66"/>
        <v>258916.83632352808</v>
      </c>
      <c r="F118" s="10">
        <f t="shared" si="66"/>
        <v>78593.578685985602</v>
      </c>
      <c r="G118" s="10">
        <f t="shared" si="66"/>
        <v>91626.068340477897</v>
      </c>
      <c r="H118" s="10">
        <f t="shared" si="66"/>
        <v>204673.53782511686</v>
      </c>
      <c r="I118" s="10">
        <f t="shared" si="66"/>
        <v>248460.23421855088</v>
      </c>
      <c r="J118" s="10">
        <f t="shared" si="66"/>
        <v>263563.6615092518</v>
      </c>
      <c r="K118" s="10">
        <f t="shared" si="66"/>
        <v>246770.31941173831</v>
      </c>
      <c r="L118" s="10">
        <f t="shared" si="66"/>
        <v>280610.97501050244</v>
      </c>
      <c r="M118" s="10">
        <f t="shared" si="66"/>
        <v>370387.17504760565</v>
      </c>
      <c r="N118" s="10">
        <f t="shared" si="66"/>
        <v>477307.48997646949</v>
      </c>
      <c r="O118" s="10">
        <f t="shared" si="66"/>
        <v>520966.18821485864</v>
      </c>
      <c r="P118" s="10">
        <f t="shared" si="66"/>
        <v>364975.47497662</v>
      </c>
      <c r="Q118" s="10">
        <f t="shared" si="66"/>
        <v>366846.34409948782</v>
      </c>
      <c r="R118" s="10">
        <f t="shared" si="66"/>
        <v>389213.98497914313</v>
      </c>
      <c r="S118" s="10">
        <f t="shared" si="66"/>
        <v>382106.19375784608</v>
      </c>
      <c r="T118" s="10">
        <f t="shared" si="66"/>
        <v>526368.18457071483</v>
      </c>
      <c r="U118" s="10">
        <f t="shared" si="66"/>
        <v>612827.51954471192</v>
      </c>
      <c r="V118" s="10">
        <f t="shared" si="66"/>
        <v>576661.47961792652</v>
      </c>
      <c r="W118" s="10">
        <f t="shared" si="66"/>
        <v>489017.1412551697</v>
      </c>
      <c r="X118" s="10">
        <f t="shared" si="66"/>
        <v>445635.01483830455</v>
      </c>
      <c r="Y118" s="10">
        <f t="shared" si="66"/>
        <v>430260.52020833298</v>
      </c>
      <c r="Z118" s="10">
        <f t="shared" si="66"/>
        <v>513374.81624953513</v>
      </c>
      <c r="AA118" s="10">
        <f t="shared" si="66"/>
        <v>426311.28850567847</v>
      </c>
      <c r="AB118" s="10">
        <f t="shared" si="66"/>
        <v>490053.75931272045</v>
      </c>
      <c r="AC118" s="10">
        <f t="shared" si="66"/>
        <v>395959.64869275317</v>
      </c>
      <c r="AD118" s="10">
        <f t="shared" si="66"/>
        <v>434877.81514327571</v>
      </c>
      <c r="AE118" s="10">
        <f t="shared" si="66"/>
        <v>468548.64244477812</v>
      </c>
    </row>
    <row r="119" spans="2:33" x14ac:dyDescent="0.25">
      <c r="B119" s="4" t="str">
        <f t="shared" si="61"/>
        <v>Other_B</v>
      </c>
      <c r="C119" s="10">
        <f t="shared" si="63"/>
        <v>15910.281845221747</v>
      </c>
      <c r="D119" s="10">
        <f t="shared" ref="D119:AE119" si="67">D106*(1+$C$153)^(D$89-$C$89)</f>
        <v>30347.381196846425</v>
      </c>
      <c r="E119" s="10">
        <f t="shared" si="67"/>
        <v>36830.697504294876</v>
      </c>
      <c r="F119" s="10">
        <f t="shared" si="67"/>
        <v>4057.2751938534275</v>
      </c>
      <c r="G119" s="10">
        <f t="shared" si="67"/>
        <v>166601.97430332456</v>
      </c>
      <c r="H119" s="10">
        <f t="shared" si="67"/>
        <v>746139.55017248809</v>
      </c>
      <c r="I119" s="10">
        <f t="shared" si="67"/>
        <v>800548.89198229928</v>
      </c>
      <c r="J119" s="10">
        <f t="shared" si="67"/>
        <v>880133.60993720603</v>
      </c>
      <c r="K119" s="10">
        <f t="shared" si="67"/>
        <v>1142048.50337075</v>
      </c>
      <c r="L119" s="10">
        <f t="shared" si="67"/>
        <v>1180789.6115353017</v>
      </c>
      <c r="M119" s="10">
        <f t="shared" si="67"/>
        <v>1855554.6227939273</v>
      </c>
      <c r="N119" s="10">
        <f t="shared" si="67"/>
        <v>2241603.7183266995</v>
      </c>
      <c r="O119" s="10">
        <f t="shared" si="67"/>
        <v>2337700.4917230727</v>
      </c>
      <c r="P119" s="10">
        <f t="shared" si="67"/>
        <v>2167640.8897302141</v>
      </c>
      <c r="Q119" s="10">
        <f t="shared" si="67"/>
        <v>2594269.4635478701</v>
      </c>
      <c r="R119" s="10">
        <f t="shared" si="67"/>
        <v>2476071.4910833375</v>
      </c>
      <c r="S119" s="10">
        <f t="shared" si="67"/>
        <v>736901.18596705911</v>
      </c>
      <c r="T119" s="10">
        <f t="shared" si="67"/>
        <v>865952.353788262</v>
      </c>
      <c r="U119" s="10">
        <f t="shared" si="67"/>
        <v>823567.46215489914</v>
      </c>
      <c r="V119" s="10">
        <f t="shared" si="67"/>
        <v>279727.94768379064</v>
      </c>
      <c r="W119" s="10">
        <f t="shared" si="67"/>
        <v>129020.70323297617</v>
      </c>
      <c r="X119" s="10">
        <f t="shared" si="67"/>
        <v>149003.24331793029</v>
      </c>
      <c r="Y119" s="10">
        <f t="shared" si="67"/>
        <v>2386604.0855917772</v>
      </c>
      <c r="Z119" s="10">
        <f t="shared" si="67"/>
        <v>2283735.6445368757</v>
      </c>
      <c r="AA119" s="10">
        <f t="shared" si="67"/>
        <v>2016972.4086695272</v>
      </c>
      <c r="AB119" s="10">
        <f t="shared" si="67"/>
        <v>2315964.4150403105</v>
      </c>
      <c r="AC119" s="10">
        <f t="shared" si="67"/>
        <v>2152658.4852763857</v>
      </c>
      <c r="AD119" s="10">
        <f t="shared" si="67"/>
        <v>2118634.7172340606</v>
      </c>
      <c r="AE119" s="10">
        <f t="shared" si="67"/>
        <v>2381258.5041934582</v>
      </c>
    </row>
    <row r="120" spans="2:33" x14ac:dyDescent="0.25">
      <c r="B120" s="4" t="str">
        <f t="shared" si="61"/>
        <v>Peak_C</v>
      </c>
      <c r="C120" s="10">
        <f t="shared" si="63"/>
        <v>1544018.5177685164</v>
      </c>
      <c r="D120" s="10">
        <f t="shared" ref="D120:AE120" si="68">D107*(1+$C$153)^(D$89-$C$89)</f>
        <v>1308774.4804089153</v>
      </c>
      <c r="E120" s="10">
        <f t="shared" si="68"/>
        <v>1185298.3219209225</v>
      </c>
      <c r="F120" s="10">
        <f t="shared" si="68"/>
        <v>1244676.4559622323</v>
      </c>
      <c r="G120" s="10">
        <f t="shared" si="68"/>
        <v>1396584.0828094499</v>
      </c>
      <c r="H120" s="10">
        <f t="shared" si="68"/>
        <v>1310664.59800101</v>
      </c>
      <c r="I120" s="10">
        <f t="shared" si="68"/>
        <v>1384272.2141483855</v>
      </c>
      <c r="J120" s="10">
        <f t="shared" si="68"/>
        <v>1412274.3968073854</v>
      </c>
      <c r="K120" s="10">
        <f t="shared" si="68"/>
        <v>2481722.1951087462</v>
      </c>
      <c r="L120" s="10">
        <f t="shared" si="68"/>
        <v>1491242.3171866061</v>
      </c>
      <c r="M120" s="10">
        <f t="shared" si="68"/>
        <v>1688317.2525130264</v>
      </c>
      <c r="N120" s="10">
        <f t="shared" si="68"/>
        <v>2033911.2903759705</v>
      </c>
      <c r="O120" s="10">
        <f t="shared" si="68"/>
        <v>1791173.140722408</v>
      </c>
      <c r="P120" s="10">
        <f t="shared" si="68"/>
        <v>1611872.9100098584</v>
      </c>
      <c r="Q120" s="10">
        <f t="shared" si="68"/>
        <v>2827101.4628094397</v>
      </c>
      <c r="R120" s="10">
        <f t="shared" si="68"/>
        <v>1884948.5795070585</v>
      </c>
      <c r="S120" s="10">
        <f t="shared" si="68"/>
        <v>1692498.1390997265</v>
      </c>
      <c r="T120" s="10">
        <f t="shared" si="68"/>
        <v>2325419.4091758011</v>
      </c>
      <c r="U120" s="10">
        <f t="shared" si="68"/>
        <v>2046812.810979771</v>
      </c>
      <c r="V120" s="10">
        <f t="shared" si="68"/>
        <v>3365627.7359307143</v>
      </c>
      <c r="W120" s="10">
        <f t="shared" si="68"/>
        <v>2038391.1970894795</v>
      </c>
      <c r="X120" s="10">
        <f t="shared" si="68"/>
        <v>2297916.4358227476</v>
      </c>
      <c r="Y120" s="10">
        <f t="shared" si="68"/>
        <v>2259827.4679302461</v>
      </c>
      <c r="Z120" s="10">
        <f t="shared" si="68"/>
        <v>2417732.5781686474</v>
      </c>
      <c r="AA120" s="10">
        <f t="shared" si="68"/>
        <v>2127984.3342577335</v>
      </c>
      <c r="AB120" s="10">
        <f t="shared" si="68"/>
        <v>3654169.5923921647</v>
      </c>
      <c r="AC120" s="10">
        <f t="shared" si="68"/>
        <v>1954702.6628116251</v>
      </c>
      <c r="AD120" s="10">
        <f t="shared" si="68"/>
        <v>2078148.8397669287</v>
      </c>
      <c r="AE120" s="10">
        <f t="shared" si="68"/>
        <v>2769911.5667273668</v>
      </c>
    </row>
    <row r="121" spans="2:33" x14ac:dyDescent="0.25">
      <c r="B121" s="4" t="str">
        <f t="shared" si="61"/>
        <v>Other_C</v>
      </c>
      <c r="C121" s="10">
        <f t="shared" si="63"/>
        <v>1273871.8198446936</v>
      </c>
      <c r="D121" s="10">
        <f t="shared" ref="D121:AE121" si="69">D108*(1+$C$153)^(D$89-$C$89)</f>
        <v>1338330.5537072755</v>
      </c>
      <c r="E121" s="10">
        <f t="shared" si="69"/>
        <v>1316653.4213639104</v>
      </c>
      <c r="F121" s="10">
        <f t="shared" si="69"/>
        <v>1345493.6389081359</v>
      </c>
      <c r="G121" s="10">
        <f t="shared" si="69"/>
        <v>1448331.9393442266</v>
      </c>
      <c r="H121" s="10">
        <f t="shared" si="69"/>
        <v>1426593.8588589123</v>
      </c>
      <c r="I121" s="10">
        <f t="shared" si="69"/>
        <v>1460310.1930885371</v>
      </c>
      <c r="J121" s="10">
        <f t="shared" si="69"/>
        <v>1513912.3209326307</v>
      </c>
      <c r="K121" s="10">
        <f t="shared" si="69"/>
        <v>1592280.8949881864</v>
      </c>
      <c r="L121" s="10">
        <f t="shared" si="69"/>
        <v>1620584.4332292895</v>
      </c>
      <c r="M121" s="10">
        <f t="shared" si="69"/>
        <v>1782625.8947763322</v>
      </c>
      <c r="N121" s="10">
        <f t="shared" si="69"/>
        <v>1800363.1490799387</v>
      </c>
      <c r="O121" s="10">
        <f t="shared" si="69"/>
        <v>1862241.347510397</v>
      </c>
      <c r="P121" s="10">
        <f t="shared" si="69"/>
        <v>1783749.3989931901</v>
      </c>
      <c r="Q121" s="10">
        <f t="shared" si="69"/>
        <v>1876225.7636041604</v>
      </c>
      <c r="R121" s="10">
        <f t="shared" si="69"/>
        <v>1929773.9151330555</v>
      </c>
      <c r="S121" s="10">
        <f t="shared" si="69"/>
        <v>1877728.3727549585</v>
      </c>
      <c r="T121" s="10">
        <f t="shared" si="69"/>
        <v>1985554.0258407705</v>
      </c>
      <c r="U121" s="10">
        <f t="shared" si="69"/>
        <v>2093169.0722460896</v>
      </c>
      <c r="V121" s="10">
        <f t="shared" si="69"/>
        <v>2217585.3642611741</v>
      </c>
      <c r="W121" s="10">
        <f t="shared" si="69"/>
        <v>2230428.7320520165</v>
      </c>
      <c r="X121" s="10">
        <f t="shared" si="69"/>
        <v>2442871.7243461749</v>
      </c>
      <c r="Y121" s="10">
        <f t="shared" si="69"/>
        <v>2447290.0883083092</v>
      </c>
      <c r="Z121" s="10">
        <f t="shared" si="69"/>
        <v>2580360.8689897615</v>
      </c>
      <c r="AA121" s="10">
        <f t="shared" si="69"/>
        <v>2460169.7235255959</v>
      </c>
      <c r="AB121" s="10">
        <f t="shared" si="69"/>
        <v>2543500.0773130464</v>
      </c>
      <c r="AC121" s="10">
        <f t="shared" si="69"/>
        <v>2387875.8358548568</v>
      </c>
      <c r="AD121" s="10">
        <f t="shared" si="69"/>
        <v>2480988.9385984037</v>
      </c>
      <c r="AE121" s="10">
        <f t="shared" si="69"/>
        <v>2578080.2944530779</v>
      </c>
    </row>
    <row r="122" spans="2:33" x14ac:dyDescent="0.25">
      <c r="B122" s="4" t="str">
        <f t="shared" si="61"/>
        <v>Peak_D</v>
      </c>
      <c r="C122" s="10">
        <f t="shared" si="63"/>
        <v>4242461.6088238647</v>
      </c>
      <c r="D122" s="10">
        <f t="shared" ref="D122:AE122" si="70">D109*(1+$C$153)^(D$89-$C$89)</f>
        <v>5604566.9484605128</v>
      </c>
      <c r="E122" s="10">
        <f t="shared" si="70"/>
        <v>3574403.9471295322</v>
      </c>
      <c r="F122" s="10">
        <f t="shared" si="70"/>
        <v>4035419.1640696963</v>
      </c>
      <c r="G122" s="10">
        <f t="shared" si="70"/>
        <v>4893385.7817546586</v>
      </c>
      <c r="H122" s="10">
        <f t="shared" si="70"/>
        <v>4221377.856084642</v>
      </c>
      <c r="I122" s="10">
        <f t="shared" si="70"/>
        <v>4674533.4861349817</v>
      </c>
      <c r="J122" s="10">
        <f t="shared" si="70"/>
        <v>4541501.2981807673</v>
      </c>
      <c r="K122" s="10">
        <f t="shared" si="70"/>
        <v>7280927.5494568814</v>
      </c>
      <c r="L122" s="10">
        <f t="shared" si="70"/>
        <v>5228990.1185860354</v>
      </c>
      <c r="M122" s="10">
        <f t="shared" si="70"/>
        <v>6743709.0808693776</v>
      </c>
      <c r="N122" s="10">
        <f t="shared" si="70"/>
        <v>7717113.5683384193</v>
      </c>
      <c r="O122" s="10">
        <f t="shared" si="70"/>
        <v>6977830.716538039</v>
      </c>
      <c r="P122" s="10">
        <f t="shared" si="70"/>
        <v>3967490.6218906105</v>
      </c>
      <c r="Q122" s="10">
        <f t="shared" si="70"/>
        <v>6187597.3555937177</v>
      </c>
      <c r="R122" s="10">
        <f t="shared" si="70"/>
        <v>5191734.8919988396</v>
      </c>
      <c r="S122" s="10">
        <f t="shared" si="70"/>
        <v>4240722.3723456254</v>
      </c>
      <c r="T122" s="10">
        <f t="shared" si="70"/>
        <v>5508524.6287200479</v>
      </c>
      <c r="U122" s="10">
        <f t="shared" si="70"/>
        <v>7031962.4946688954</v>
      </c>
      <c r="V122" s="10">
        <f t="shared" si="70"/>
        <v>6911195.6300966945</v>
      </c>
      <c r="W122" s="10">
        <f t="shared" si="70"/>
        <v>4901625.9099761937</v>
      </c>
      <c r="X122" s="10">
        <f t="shared" si="70"/>
        <v>5910436.0831428384</v>
      </c>
      <c r="Y122" s="10">
        <f t="shared" si="70"/>
        <v>5302593.9950929517</v>
      </c>
      <c r="Z122" s="10">
        <f t="shared" si="70"/>
        <v>7985156.4483170444</v>
      </c>
      <c r="AA122" s="10">
        <f t="shared" si="70"/>
        <v>4957578.1380193522</v>
      </c>
      <c r="AB122" s="10">
        <f t="shared" si="70"/>
        <v>7668712.0826862296</v>
      </c>
      <c r="AC122" s="10">
        <f t="shared" si="70"/>
        <v>4210021.9438002752</v>
      </c>
      <c r="AD122" s="10">
        <f t="shared" si="70"/>
        <v>5087832.0196638713</v>
      </c>
      <c r="AE122" s="10">
        <f t="shared" si="70"/>
        <v>6545170.267794014</v>
      </c>
    </row>
    <row r="123" spans="2:33" x14ac:dyDescent="0.25">
      <c r="B123" s="4" t="str">
        <f t="shared" si="61"/>
        <v>Other_D</v>
      </c>
      <c r="C123" s="10">
        <f t="shared" si="63"/>
        <v>7869849.7959894817</v>
      </c>
      <c r="D123" s="10">
        <f t="shared" ref="D123:AE123" si="71">D110*(1+$C$153)^(D$89-$C$89)</f>
        <v>7209022.5059919823</v>
      </c>
      <c r="E123" s="10">
        <f t="shared" si="71"/>
        <v>6637168.5342902662</v>
      </c>
      <c r="F123" s="10">
        <f t="shared" si="71"/>
        <v>6799734.3131496971</v>
      </c>
      <c r="G123" s="10">
        <f t="shared" si="71"/>
        <v>7227808.9675845858</v>
      </c>
      <c r="H123" s="10">
        <f t="shared" si="71"/>
        <v>8648078.87134647</v>
      </c>
      <c r="I123" s="10">
        <f t="shared" si="71"/>
        <v>9087051.0039285216</v>
      </c>
      <c r="J123" s="10">
        <f t="shared" si="71"/>
        <v>9325663.2842116468</v>
      </c>
      <c r="K123" s="10">
        <f t="shared" si="71"/>
        <v>10977934.596019709</v>
      </c>
      <c r="L123" s="10">
        <f t="shared" si="71"/>
        <v>10767431.164403515</v>
      </c>
      <c r="M123" s="10">
        <f t="shared" si="71"/>
        <v>11299982.186589202</v>
      </c>
      <c r="N123" s="10">
        <f t="shared" si="71"/>
        <v>11819087.173595212</v>
      </c>
      <c r="O123" s="10">
        <f t="shared" si="71"/>
        <v>12872561.086871976</v>
      </c>
      <c r="P123" s="10">
        <f t="shared" si="71"/>
        <v>12619765.071548132</v>
      </c>
      <c r="Q123" s="10">
        <f t="shared" si="71"/>
        <v>14249287.229179382</v>
      </c>
      <c r="R123" s="10">
        <f t="shared" si="71"/>
        <v>15589521.129995935</v>
      </c>
      <c r="S123" s="10">
        <f t="shared" si="71"/>
        <v>16214313.998889934</v>
      </c>
      <c r="T123" s="10">
        <f t="shared" si="71"/>
        <v>15888201.62983699</v>
      </c>
      <c r="U123" s="10">
        <f t="shared" si="71"/>
        <v>16828749.148596343</v>
      </c>
      <c r="V123" s="10">
        <f t="shared" si="71"/>
        <v>16580279.01087705</v>
      </c>
      <c r="W123" s="10">
        <f t="shared" si="71"/>
        <v>16335669.622165298</v>
      </c>
      <c r="X123" s="10">
        <f t="shared" si="71"/>
        <v>16477810.936862864</v>
      </c>
      <c r="Y123" s="10">
        <f t="shared" si="71"/>
        <v>17052575.263065744</v>
      </c>
      <c r="Z123" s="10">
        <f t="shared" si="71"/>
        <v>16958074.326677673</v>
      </c>
      <c r="AA123" s="10">
        <f t="shared" si="71"/>
        <v>16674121.051905438</v>
      </c>
      <c r="AB123" s="10">
        <f t="shared" si="71"/>
        <v>17911383.705720745</v>
      </c>
      <c r="AC123" s="10">
        <f t="shared" si="71"/>
        <v>16797470.208557129</v>
      </c>
      <c r="AD123" s="10">
        <f t="shared" si="71"/>
        <v>17203908.255162384</v>
      </c>
      <c r="AE123" s="10">
        <f t="shared" si="71"/>
        <v>17306732.198421869</v>
      </c>
    </row>
    <row r="124" spans="2:33" x14ac:dyDescent="0.25">
      <c r="B124" s="6" t="str">
        <f t="shared" si="61"/>
        <v>Total</v>
      </c>
      <c r="C124" s="11">
        <f t="shared" si="63"/>
        <v>1174393.3872243988</v>
      </c>
      <c r="D124" s="11">
        <f t="shared" ref="D124:AE124" si="72">D111*(1+$C$153)^(D$89-$C$89)</f>
        <v>1292470.5757080221</v>
      </c>
      <c r="E124" s="11">
        <f t="shared" si="72"/>
        <v>1092233.4693654536</v>
      </c>
      <c r="F124" s="11">
        <f t="shared" si="72"/>
        <v>1185819.2104963397</v>
      </c>
      <c r="G124" s="11">
        <f t="shared" si="72"/>
        <v>1540207.3869240563</v>
      </c>
      <c r="H124" s="11">
        <f t="shared" si="72"/>
        <v>1643810.5803714187</v>
      </c>
      <c r="I124" s="11">
        <f t="shared" si="72"/>
        <v>1736881.0068861698</v>
      </c>
      <c r="J124" s="11">
        <f t="shared" si="72"/>
        <v>1737850.4103070504</v>
      </c>
      <c r="K124" s="11">
        <f t="shared" si="72"/>
        <v>2314349.3676346885</v>
      </c>
      <c r="L124" s="11">
        <f t="shared" si="72"/>
        <v>1896793.3488562645</v>
      </c>
      <c r="M124" s="11">
        <f t="shared" si="72"/>
        <v>2108820.8477219506</v>
      </c>
      <c r="N124" s="11">
        <f t="shared" si="72"/>
        <v>2324480.4071543161</v>
      </c>
      <c r="O124" s="11">
        <f t="shared" si="72"/>
        <v>1997587.3904532823</v>
      </c>
      <c r="P124" s="11">
        <f t="shared" si="72"/>
        <v>1703232.8381398832</v>
      </c>
      <c r="Q124" s="11">
        <f t="shared" si="72"/>
        <v>2318735.707579833</v>
      </c>
      <c r="R124" s="11">
        <f t="shared" si="72"/>
        <v>2017389.1270140328</v>
      </c>
      <c r="S124" s="11">
        <f t="shared" si="72"/>
        <v>1927207.1780973841</v>
      </c>
      <c r="T124" s="11">
        <f t="shared" si="72"/>
        <v>2265589.7241822416</v>
      </c>
      <c r="U124" s="11">
        <f t="shared" si="72"/>
        <v>2363728.1970312358</v>
      </c>
      <c r="V124" s="11">
        <f t="shared" si="72"/>
        <v>2602914.8284227303</v>
      </c>
      <c r="W124" s="11">
        <f t="shared" si="72"/>
        <v>2184349.6732526044</v>
      </c>
      <c r="X124" s="11">
        <f t="shared" si="72"/>
        <v>2317718.4370422526</v>
      </c>
      <c r="Y124" s="11">
        <f t="shared" si="72"/>
        <v>2477747.4840011233</v>
      </c>
      <c r="Z124" s="11">
        <f t="shared" si="72"/>
        <v>2918617.1899332134</v>
      </c>
      <c r="AA124" s="11">
        <f t="shared" si="72"/>
        <v>2365988.8933932516</v>
      </c>
      <c r="AB124" s="11">
        <f t="shared" si="72"/>
        <v>3180594.2634364706</v>
      </c>
      <c r="AC124" s="11">
        <f t="shared" si="72"/>
        <v>2217324.8391346978</v>
      </c>
      <c r="AD124" s="11">
        <f t="shared" si="72"/>
        <v>2454538.6285911435</v>
      </c>
      <c r="AE124" s="11">
        <f t="shared" si="72"/>
        <v>2841822.3765743366</v>
      </c>
    </row>
    <row r="127" spans="2:33" x14ac:dyDescent="0.25">
      <c r="B127" s="1" t="s">
        <v>46</v>
      </c>
    </row>
    <row r="128" spans="2:33" x14ac:dyDescent="0.25">
      <c r="B128" s="2" t="str">
        <f t="shared" ref="B128:B137" si="73">B50</f>
        <v>Bundle</v>
      </c>
      <c r="C128" s="3">
        <f t="shared" ref="C128:AE128" si="74">C$24</f>
        <v>2022</v>
      </c>
      <c r="D128" s="3">
        <f t="shared" si="74"/>
        <v>2023</v>
      </c>
      <c r="E128" s="3">
        <f t="shared" si="74"/>
        <v>2024</v>
      </c>
      <c r="F128" s="3">
        <f t="shared" si="74"/>
        <v>2025</v>
      </c>
      <c r="G128" s="3">
        <f t="shared" si="74"/>
        <v>2026</v>
      </c>
      <c r="H128" s="3">
        <f t="shared" si="74"/>
        <v>2027</v>
      </c>
      <c r="I128" s="3">
        <f t="shared" si="74"/>
        <v>2028</v>
      </c>
      <c r="J128" s="3">
        <f t="shared" si="74"/>
        <v>2029</v>
      </c>
      <c r="K128" s="3">
        <f t="shared" si="74"/>
        <v>2030</v>
      </c>
      <c r="L128" s="3">
        <f t="shared" si="74"/>
        <v>2031</v>
      </c>
      <c r="M128" s="3">
        <f t="shared" si="74"/>
        <v>2032</v>
      </c>
      <c r="N128" s="3">
        <f t="shared" si="74"/>
        <v>2033</v>
      </c>
      <c r="O128" s="3">
        <f t="shared" si="74"/>
        <v>2034</v>
      </c>
      <c r="P128" s="3">
        <f t="shared" si="74"/>
        <v>2035</v>
      </c>
      <c r="Q128" s="3">
        <f t="shared" si="74"/>
        <v>2036</v>
      </c>
      <c r="R128" s="3">
        <f t="shared" si="74"/>
        <v>2037</v>
      </c>
      <c r="S128" s="3">
        <f t="shared" si="74"/>
        <v>2038</v>
      </c>
      <c r="T128" s="3">
        <f t="shared" si="74"/>
        <v>2039</v>
      </c>
      <c r="U128" s="3">
        <f t="shared" si="74"/>
        <v>2040</v>
      </c>
      <c r="V128" s="3">
        <f t="shared" si="74"/>
        <v>2041</v>
      </c>
      <c r="W128" s="3">
        <f t="shared" si="74"/>
        <v>2042</v>
      </c>
      <c r="X128" s="3">
        <f t="shared" si="74"/>
        <v>2043</v>
      </c>
      <c r="Y128" s="3">
        <f t="shared" si="74"/>
        <v>2044</v>
      </c>
      <c r="Z128" s="3">
        <f t="shared" si="74"/>
        <v>2045</v>
      </c>
      <c r="AA128" s="3">
        <f t="shared" si="74"/>
        <v>2046</v>
      </c>
      <c r="AB128" s="3">
        <f t="shared" si="74"/>
        <v>2047</v>
      </c>
      <c r="AC128" s="3">
        <f t="shared" si="74"/>
        <v>2048</v>
      </c>
      <c r="AD128" s="3">
        <f t="shared" si="74"/>
        <v>2049</v>
      </c>
      <c r="AE128" s="3">
        <f t="shared" si="74"/>
        <v>2050</v>
      </c>
      <c r="AG128" s="3" t="s">
        <v>48</v>
      </c>
    </row>
    <row r="129" spans="2:33" x14ac:dyDescent="0.25">
      <c r="B129" s="4" t="str">
        <f t="shared" si="73"/>
        <v>Peak_A</v>
      </c>
      <c r="C129" s="10">
        <f>C77*(C38*1000/C64)</f>
        <v>354728.02969826327</v>
      </c>
      <c r="D129" s="10">
        <f t="shared" ref="D129:AE129" si="75">D77*(D38*1000/D64)</f>
        <v>361228.58537565498</v>
      </c>
      <c r="E129" s="10">
        <f t="shared" si="75"/>
        <v>315922.56355395576</v>
      </c>
      <c r="F129" s="10">
        <f t="shared" si="75"/>
        <v>313742.35003035906</v>
      </c>
      <c r="G129" s="10">
        <f t="shared" si="75"/>
        <v>302900.71846667031</v>
      </c>
      <c r="H129" s="10">
        <f t="shared" si="75"/>
        <v>295689.36192655261</v>
      </c>
      <c r="I129" s="10">
        <f t="shared" si="75"/>
        <v>286690.15614286141</v>
      </c>
      <c r="J129" s="10">
        <f t="shared" si="75"/>
        <v>295411.5965935461</v>
      </c>
      <c r="K129" s="10">
        <f t="shared" si="75"/>
        <v>307801.86939881259</v>
      </c>
      <c r="L129" s="10">
        <f t="shared" si="75"/>
        <v>299896.80321202654</v>
      </c>
      <c r="M129" s="10">
        <f t="shared" si="75"/>
        <v>316932.31656956224</v>
      </c>
      <c r="N129" s="10">
        <f t="shared" si="75"/>
        <v>323741.20536664966</v>
      </c>
      <c r="O129" s="10">
        <f t="shared" si="75"/>
        <v>329369.99981606641</v>
      </c>
      <c r="P129" s="10">
        <f t="shared" si="75"/>
        <v>322124.01769266446</v>
      </c>
      <c r="Q129" s="10">
        <f t="shared" si="75"/>
        <v>327129.10171249101</v>
      </c>
      <c r="R129" s="10">
        <f t="shared" si="75"/>
        <v>332275.19490048656</v>
      </c>
      <c r="S129" s="10">
        <f t="shared" si="75"/>
        <v>331325.29932384385</v>
      </c>
      <c r="T129" s="10">
        <f t="shared" si="75"/>
        <v>337409.35519629717</v>
      </c>
      <c r="U129" s="10">
        <f t="shared" si="75"/>
        <v>340439.97931283509</v>
      </c>
      <c r="V129" s="10">
        <f t="shared" si="75"/>
        <v>370587.62472904567</v>
      </c>
      <c r="W129" s="10">
        <f t="shared" si="75"/>
        <v>378846.0550290111</v>
      </c>
      <c r="X129" s="10">
        <f t="shared" si="75"/>
        <v>377535.79243265186</v>
      </c>
      <c r="Y129" s="10">
        <f t="shared" si="75"/>
        <v>383282.56334768567</v>
      </c>
      <c r="Z129" s="10">
        <f t="shared" si="75"/>
        <v>385485.35111453297</v>
      </c>
      <c r="AA129" s="10">
        <f t="shared" si="75"/>
        <v>382387.72019565041</v>
      </c>
      <c r="AB129" s="10">
        <f t="shared" si="75"/>
        <v>386307.8997835592</v>
      </c>
      <c r="AC129" s="10">
        <f t="shared" si="75"/>
        <v>381036.44721999741</v>
      </c>
      <c r="AD129" s="10">
        <f t="shared" si="75"/>
        <v>378052.72231957165</v>
      </c>
      <c r="AE129" s="10">
        <f t="shared" si="75"/>
        <v>378567.56958938873</v>
      </c>
      <c r="AG129" s="10">
        <f t="shared" ref="AG129:AG137" si="76">SUMPRODUCT(C77:AE77,C25:AE25)/AE64*1000</f>
        <v>337740.1982027294</v>
      </c>
    </row>
    <row r="130" spans="2:33" x14ac:dyDescent="0.25">
      <c r="B130" s="4" t="str">
        <f t="shared" si="73"/>
        <v>Other_A</v>
      </c>
      <c r="C130" s="10">
        <f t="shared" ref="C130:AE130" si="77">C78*(C39*1000/C65)</f>
        <v>-7091.8990178385802</v>
      </c>
      <c r="D130" s="10">
        <f t="shared" si="77"/>
        <v>-5593.6459483578356</v>
      </c>
      <c r="E130" s="10">
        <f t="shared" si="77"/>
        <v>20974.488621861925</v>
      </c>
      <c r="F130" s="10">
        <f t="shared" si="77"/>
        <v>136647.6494999734</v>
      </c>
      <c r="G130" s="10">
        <f t="shared" si="77"/>
        <v>369271.70712774084</v>
      </c>
      <c r="H130" s="10">
        <f t="shared" si="77"/>
        <v>392982.57130980841</v>
      </c>
      <c r="I130" s="10">
        <f t="shared" si="77"/>
        <v>396293.40590447001</v>
      </c>
      <c r="J130" s="10">
        <f t="shared" si="77"/>
        <v>395395.06016428879</v>
      </c>
      <c r="K130" s="10">
        <f t="shared" si="77"/>
        <v>377725.0550029946</v>
      </c>
      <c r="L130" s="10">
        <f t="shared" si="77"/>
        <v>380820.70010982716</v>
      </c>
      <c r="M130" s="10">
        <f t="shared" si="77"/>
        <v>369123.13631644181</v>
      </c>
      <c r="N130" s="10">
        <f t="shared" si="77"/>
        <v>373165.93836316001</v>
      </c>
      <c r="O130" s="10">
        <f t="shared" si="77"/>
        <v>378134.12626676069</v>
      </c>
      <c r="P130" s="10">
        <f t="shared" si="77"/>
        <v>390982.93408644287</v>
      </c>
      <c r="Q130" s="10">
        <f t="shared" si="77"/>
        <v>375571.11075120087</v>
      </c>
      <c r="R130" s="10">
        <f t="shared" si="77"/>
        <v>379893.57950162713</v>
      </c>
      <c r="S130" s="10">
        <f t="shared" si="77"/>
        <v>374860.66072348872</v>
      </c>
      <c r="T130" s="10">
        <f t="shared" si="77"/>
        <v>368425.13496560307</v>
      </c>
      <c r="U130" s="10">
        <f t="shared" si="77"/>
        <v>369395.80524309212</v>
      </c>
      <c r="V130" s="10">
        <f t="shared" si="77"/>
        <v>373344.71627322928</v>
      </c>
      <c r="W130" s="10">
        <f t="shared" si="77"/>
        <v>383817.07803704968</v>
      </c>
      <c r="X130" s="10">
        <f t="shared" si="77"/>
        <v>390068.50064856716</v>
      </c>
      <c r="Y130" s="10">
        <f t="shared" si="77"/>
        <v>499586.05036538537</v>
      </c>
      <c r="Z130" s="10">
        <f t="shared" si="77"/>
        <v>530445.36670701893</v>
      </c>
      <c r="AA130" s="10">
        <f t="shared" si="77"/>
        <v>444394.69177718519</v>
      </c>
      <c r="AB130" s="10">
        <f t="shared" si="77"/>
        <v>444312.92770451767</v>
      </c>
      <c r="AC130" s="10">
        <f t="shared" si="77"/>
        <v>443058.00298118999</v>
      </c>
      <c r="AD130" s="10">
        <f t="shared" si="77"/>
        <v>442165.23108284641</v>
      </c>
      <c r="AE130" s="10">
        <f t="shared" si="77"/>
        <v>441197.62831777055</v>
      </c>
      <c r="AG130" s="10">
        <f t="shared" si="76"/>
        <v>347648.33468409273</v>
      </c>
    </row>
    <row r="131" spans="2:33" x14ac:dyDescent="0.25">
      <c r="B131" s="4" t="str">
        <f t="shared" si="73"/>
        <v>Peak_B</v>
      </c>
      <c r="C131" s="10">
        <f t="shared" ref="C131:AE131" si="78">C79*(C40*1000/C66)</f>
        <v>290523.58381117164</v>
      </c>
      <c r="D131" s="10">
        <f t="shared" si="78"/>
        <v>281043.82780442457</v>
      </c>
      <c r="E131" s="10">
        <f t="shared" si="78"/>
        <v>270950.7815687948</v>
      </c>
      <c r="F131" s="10">
        <f t="shared" si="78"/>
        <v>76742.463498634446</v>
      </c>
      <c r="G131" s="10">
        <f t="shared" si="78"/>
        <v>82542.693692604633</v>
      </c>
      <c r="H131" s="10">
        <f t="shared" si="78"/>
        <v>196444.76454897085</v>
      </c>
      <c r="I131" s="10">
        <f t="shared" si="78"/>
        <v>226737.6839558066</v>
      </c>
      <c r="J131" s="10">
        <f t="shared" si="78"/>
        <v>240546.28674339107</v>
      </c>
      <c r="K131" s="10">
        <f t="shared" si="78"/>
        <v>194738.50713770508</v>
      </c>
      <c r="L131" s="10">
        <f t="shared" si="78"/>
        <v>240094.22111245518</v>
      </c>
      <c r="M131" s="10">
        <f t="shared" si="78"/>
        <v>291372.4253294433</v>
      </c>
      <c r="N131" s="10">
        <f t="shared" si="78"/>
        <v>375096.81615247508</v>
      </c>
      <c r="O131" s="10">
        <f t="shared" si="78"/>
        <v>356613.61269000999</v>
      </c>
      <c r="P131" s="10">
        <f t="shared" si="78"/>
        <v>296972.49933587061</v>
      </c>
      <c r="Q131" s="10">
        <f t="shared" si="78"/>
        <v>258344.64041039467</v>
      </c>
      <c r="R131" s="10">
        <f t="shared" si="78"/>
        <v>278482.74231137906</v>
      </c>
      <c r="S131" s="10">
        <f t="shared" si="78"/>
        <v>292543.16228014004</v>
      </c>
      <c r="T131" s="10">
        <f t="shared" si="78"/>
        <v>367125.26206923183</v>
      </c>
      <c r="U131" s="10">
        <f t="shared" si="78"/>
        <v>374204.20062215958</v>
      </c>
      <c r="V131" s="10">
        <f t="shared" si="78"/>
        <v>366384.49770296988</v>
      </c>
      <c r="W131" s="10">
        <f t="shared" si="78"/>
        <v>337162.12563804019</v>
      </c>
      <c r="X131" s="10">
        <f t="shared" si="78"/>
        <v>282255.71491773543</v>
      </c>
      <c r="Y131" s="10">
        <f t="shared" si="78"/>
        <v>282127.57478723099</v>
      </c>
      <c r="Z131" s="10">
        <f t="shared" si="78"/>
        <v>282986.77801715996</v>
      </c>
      <c r="AA131" s="10">
        <f t="shared" si="78"/>
        <v>282180.24888878601</v>
      </c>
      <c r="AB131" s="10">
        <f t="shared" si="78"/>
        <v>282385.56972048752</v>
      </c>
      <c r="AC131" s="10">
        <f t="shared" si="78"/>
        <v>280990.33466295048</v>
      </c>
      <c r="AD131" s="10">
        <f t="shared" si="78"/>
        <v>280192.78801484586</v>
      </c>
      <c r="AE131" s="10">
        <f t="shared" si="78"/>
        <v>279784.08394625003</v>
      </c>
      <c r="AG131" s="10">
        <f t="shared" si="76"/>
        <v>253531.10852877071</v>
      </c>
    </row>
    <row r="132" spans="2:33" x14ac:dyDescent="0.25">
      <c r="B132" s="4" t="str">
        <f t="shared" si="73"/>
        <v>Other_B</v>
      </c>
      <c r="C132" s="10">
        <f t="shared" ref="C132:AE132" si="79">C80*(C41*1000/C67)</f>
        <v>15910.281845221747</v>
      </c>
      <c r="D132" s="10">
        <f t="shared" si="79"/>
        <v>30609.900359829</v>
      </c>
      <c r="E132" s="10">
        <f t="shared" si="79"/>
        <v>39073.971172109785</v>
      </c>
      <c r="F132" s="10">
        <f t="shared" si="79"/>
        <v>3662.397766056315</v>
      </c>
      <c r="G132" s="10">
        <f t="shared" si="79"/>
        <v>160893.56939789312</v>
      </c>
      <c r="H132" s="10">
        <f t="shared" si="79"/>
        <v>709291.44091773126</v>
      </c>
      <c r="I132" s="10">
        <f t="shared" si="79"/>
        <v>674725.94465840957</v>
      </c>
      <c r="J132" s="10">
        <f t="shared" si="79"/>
        <v>849263.93361516425</v>
      </c>
      <c r="K132" s="10">
        <f t="shared" si="79"/>
        <v>941528.72393559921</v>
      </c>
      <c r="L132" s="10">
        <f t="shared" si="79"/>
        <v>934609.55777033523</v>
      </c>
      <c r="M132" s="10">
        <f t="shared" si="79"/>
        <v>1573395.681432161</v>
      </c>
      <c r="N132" s="10">
        <f t="shared" si="79"/>
        <v>1656667.3169767526</v>
      </c>
      <c r="O132" s="10">
        <f t="shared" si="79"/>
        <v>1791434.8870399755</v>
      </c>
      <c r="P132" s="10">
        <f t="shared" si="79"/>
        <v>1848625.0137750246</v>
      </c>
      <c r="Q132" s="10">
        <f t="shared" si="79"/>
        <v>1876881.023566497</v>
      </c>
      <c r="R132" s="10">
        <f t="shared" si="79"/>
        <v>1897768.6506529844</v>
      </c>
      <c r="S132" s="10">
        <f t="shared" si="79"/>
        <v>555993.94783816824</v>
      </c>
      <c r="T132" s="10">
        <f t="shared" si="79"/>
        <v>564544.00996174011</v>
      </c>
      <c r="U132" s="10">
        <f t="shared" si="79"/>
        <v>554189.8793170111</v>
      </c>
      <c r="V132" s="10">
        <f t="shared" si="79"/>
        <v>183841.12725845844</v>
      </c>
      <c r="W132" s="10">
        <f t="shared" si="79"/>
        <v>81383.250068249326</v>
      </c>
      <c r="X132" s="10">
        <f t="shared" si="79"/>
        <v>100979.6518328926</v>
      </c>
      <c r="Y132" s="10">
        <f t="shared" si="79"/>
        <v>1408690.3659667582</v>
      </c>
      <c r="Z132" s="10">
        <f t="shared" si="79"/>
        <v>1408848.0954795077</v>
      </c>
      <c r="AA132" s="10">
        <f t="shared" si="79"/>
        <v>1408018.9183836905</v>
      </c>
      <c r="AB132" s="10">
        <f t="shared" si="79"/>
        <v>1407956.8579640903</v>
      </c>
      <c r="AC132" s="10">
        <f t="shared" si="79"/>
        <v>1407615.8191113372</v>
      </c>
      <c r="AD132" s="10">
        <f t="shared" si="79"/>
        <v>1407162.8472583138</v>
      </c>
      <c r="AE132" s="10">
        <f t="shared" si="79"/>
        <v>1407006.0628448015</v>
      </c>
      <c r="AG132" s="10">
        <f t="shared" si="76"/>
        <v>291063.42963992385</v>
      </c>
    </row>
    <row r="133" spans="2:33" x14ac:dyDescent="0.25">
      <c r="B133" s="4" t="str">
        <f t="shared" si="73"/>
        <v>Peak_C</v>
      </c>
      <c r="C133" s="10">
        <f t="shared" ref="C133:AE133" si="80">C81*(C42*1000/C68)</f>
        <v>1544018.5177685164</v>
      </c>
      <c r="D133" s="10">
        <f t="shared" si="80"/>
        <v>1349584.7704795022</v>
      </c>
      <c r="E133" s="10">
        <f t="shared" si="80"/>
        <v>1264044.7498540694</v>
      </c>
      <c r="F133" s="10">
        <f t="shared" si="80"/>
        <v>1244290.1015759588</v>
      </c>
      <c r="G133" s="10">
        <f t="shared" si="80"/>
        <v>1249388.0192977474</v>
      </c>
      <c r="H133" s="10">
        <f t="shared" si="80"/>
        <v>1282784.4298556584</v>
      </c>
      <c r="I133" s="10">
        <f t="shared" si="80"/>
        <v>1279773.1109655376</v>
      </c>
      <c r="J133" s="10">
        <f t="shared" si="80"/>
        <v>1277471.8929187735</v>
      </c>
      <c r="K133" s="10">
        <f t="shared" si="80"/>
        <v>1347931.1156019671</v>
      </c>
      <c r="L133" s="10">
        <f t="shared" si="80"/>
        <v>1337552.5662193741</v>
      </c>
      <c r="M133" s="10">
        <f t="shared" si="80"/>
        <v>1343688.7983953238</v>
      </c>
      <c r="N133" s="10">
        <f t="shared" si="80"/>
        <v>1369208.7369828897</v>
      </c>
      <c r="O133" s="10">
        <f t="shared" si="80"/>
        <v>1361870.7665869736</v>
      </c>
      <c r="P133" s="10">
        <f t="shared" si="80"/>
        <v>1355279.9156774497</v>
      </c>
      <c r="Q133" s="10">
        <f t="shared" si="80"/>
        <v>1401373.6609025747</v>
      </c>
      <c r="R133" s="10">
        <f t="shared" si="80"/>
        <v>1405053.191258481</v>
      </c>
      <c r="S133" s="10">
        <f t="shared" si="80"/>
        <v>1388201.3447340098</v>
      </c>
      <c r="T133" s="10">
        <f t="shared" si="80"/>
        <v>1408009.7691590334</v>
      </c>
      <c r="U133" s="10">
        <f t="shared" si="80"/>
        <v>1402250.2787798743</v>
      </c>
      <c r="V133" s="10">
        <f t="shared" si="80"/>
        <v>1516792.6523550313</v>
      </c>
      <c r="W133" s="10">
        <f t="shared" si="80"/>
        <v>1525344.1015392977</v>
      </c>
      <c r="X133" s="10">
        <f t="shared" si="80"/>
        <v>1522506.6213317811</v>
      </c>
      <c r="Y133" s="10">
        <f t="shared" si="80"/>
        <v>1517707.9404977297</v>
      </c>
      <c r="Z133" s="10">
        <f t="shared" si="80"/>
        <v>1517444.7080095415</v>
      </c>
      <c r="AA133" s="10">
        <f t="shared" si="80"/>
        <v>1508397.3812554544</v>
      </c>
      <c r="AB133" s="10">
        <f t="shared" si="80"/>
        <v>1522473.968143007</v>
      </c>
      <c r="AC133" s="10">
        <f t="shared" si="80"/>
        <v>1507690.9139863718</v>
      </c>
      <c r="AD133" s="10">
        <f t="shared" si="80"/>
        <v>1496316.2234130562</v>
      </c>
      <c r="AE133" s="10">
        <f t="shared" si="80"/>
        <v>1497659.9830118909</v>
      </c>
      <c r="AG133" s="10">
        <f t="shared" si="76"/>
        <v>1400545.5546266369</v>
      </c>
    </row>
    <row r="134" spans="2:33" x14ac:dyDescent="0.25">
      <c r="B134" s="4" t="str">
        <f t="shared" si="73"/>
        <v>Other_C</v>
      </c>
      <c r="C134" s="10">
        <f t="shared" ref="C134:AE134" si="81">C82*(C43*1000/C69)</f>
        <v>1273871.8198446936</v>
      </c>
      <c r="D134" s="10">
        <f t="shared" si="81"/>
        <v>1293377.7378940193</v>
      </c>
      <c r="E134" s="10">
        <f t="shared" si="81"/>
        <v>1294865.7569568304</v>
      </c>
      <c r="F134" s="10">
        <f t="shared" si="81"/>
        <v>1303417.4692058659</v>
      </c>
      <c r="G134" s="10">
        <f t="shared" si="81"/>
        <v>1309692.4089501179</v>
      </c>
      <c r="H134" s="10">
        <f t="shared" si="81"/>
        <v>1318631.5484077537</v>
      </c>
      <c r="I134" s="10">
        <f t="shared" si="81"/>
        <v>1319532.1020858632</v>
      </c>
      <c r="J134" s="10">
        <f t="shared" si="81"/>
        <v>1323496.511560783</v>
      </c>
      <c r="K134" s="10">
        <f t="shared" si="81"/>
        <v>1331644.4115794946</v>
      </c>
      <c r="L134" s="10">
        <f t="shared" si="81"/>
        <v>1374943.4149235841</v>
      </c>
      <c r="M134" s="10">
        <f t="shared" si="81"/>
        <v>1404770.4444039394</v>
      </c>
      <c r="N134" s="10">
        <f t="shared" si="81"/>
        <v>1409078.1203020208</v>
      </c>
      <c r="O134" s="10">
        <f t="shared" si="81"/>
        <v>1392314.4173700677</v>
      </c>
      <c r="P134" s="10">
        <f t="shared" si="81"/>
        <v>1383807.3328791987</v>
      </c>
      <c r="Q134" s="10">
        <f t="shared" si="81"/>
        <v>1383696.6212638849</v>
      </c>
      <c r="R134" s="10">
        <f t="shared" si="81"/>
        <v>1381781.0037914917</v>
      </c>
      <c r="S134" s="10">
        <f t="shared" si="81"/>
        <v>1380354.2777640759</v>
      </c>
      <c r="T134" s="10">
        <f t="shared" si="81"/>
        <v>1376627.3314477636</v>
      </c>
      <c r="U134" s="10">
        <f t="shared" si="81"/>
        <v>1376557.3806324885</v>
      </c>
      <c r="V134" s="10">
        <f t="shared" si="81"/>
        <v>1486509.5736416597</v>
      </c>
      <c r="W134" s="10">
        <f t="shared" si="81"/>
        <v>1519564.4427803194</v>
      </c>
      <c r="X134" s="10">
        <f t="shared" si="81"/>
        <v>1546131.4191909563</v>
      </c>
      <c r="Y134" s="10">
        <f t="shared" si="81"/>
        <v>1552163.4745528344</v>
      </c>
      <c r="Z134" s="10">
        <f t="shared" si="81"/>
        <v>1552025.7311714999</v>
      </c>
      <c r="AA134" s="10">
        <f t="shared" si="81"/>
        <v>1552560.9090837927</v>
      </c>
      <c r="AB134" s="10">
        <f t="shared" si="81"/>
        <v>1551920.6585772941</v>
      </c>
      <c r="AC134" s="10">
        <f t="shared" si="81"/>
        <v>1549194.2321971585</v>
      </c>
      <c r="AD134" s="10">
        <f t="shared" si="81"/>
        <v>1547046.8726724959</v>
      </c>
      <c r="AE134" s="10">
        <f t="shared" si="81"/>
        <v>1545431.0285064876</v>
      </c>
      <c r="AG134" s="10">
        <f t="shared" si="76"/>
        <v>1374326.6130982121</v>
      </c>
    </row>
    <row r="135" spans="2:33" x14ac:dyDescent="0.25">
      <c r="B135" s="4" t="str">
        <f t="shared" si="73"/>
        <v>Peak_D</v>
      </c>
      <c r="C135" s="10">
        <f t="shared" ref="C135:AE135" si="82">C83*(C44*1000/C70)</f>
        <v>4242461.6088238647</v>
      </c>
      <c r="D135" s="10">
        <f t="shared" si="82"/>
        <v>4880423.8551753117</v>
      </c>
      <c r="E135" s="10">
        <f t="shared" si="82"/>
        <v>4286828.9687085804</v>
      </c>
      <c r="F135" s="10">
        <f t="shared" si="82"/>
        <v>4179375.2473010132</v>
      </c>
      <c r="G135" s="10">
        <f t="shared" si="82"/>
        <v>4328687.078970544</v>
      </c>
      <c r="H135" s="10">
        <f t="shared" si="82"/>
        <v>4372409.9016094003</v>
      </c>
      <c r="I135" s="10">
        <f t="shared" si="82"/>
        <v>4387824.5185372876</v>
      </c>
      <c r="J135" s="10">
        <f t="shared" si="82"/>
        <v>4367111.2621717909</v>
      </c>
      <c r="K135" s="10">
        <f t="shared" si="82"/>
        <v>4642602.0599726466</v>
      </c>
      <c r="L135" s="10">
        <f t="shared" si="82"/>
        <v>4631273.991005687</v>
      </c>
      <c r="M135" s="10">
        <f t="shared" si="82"/>
        <v>5075692.2864741432</v>
      </c>
      <c r="N135" s="10">
        <f t="shared" si="82"/>
        <v>5549679.3032401912</v>
      </c>
      <c r="O135" s="10">
        <f t="shared" si="82"/>
        <v>3914709.6305761985</v>
      </c>
      <c r="P135" s="10">
        <f t="shared" si="82"/>
        <v>3531089.7287877314</v>
      </c>
      <c r="Q135" s="10">
        <f t="shared" si="82"/>
        <v>3587775.960050066</v>
      </c>
      <c r="R135" s="10">
        <f t="shared" si="82"/>
        <v>3607971.7061952953</v>
      </c>
      <c r="S135" s="10">
        <f t="shared" si="82"/>
        <v>3558184.3003285886</v>
      </c>
      <c r="T135" s="10">
        <f t="shared" si="82"/>
        <v>3544212.7344482779</v>
      </c>
      <c r="U135" s="10">
        <f t="shared" si="82"/>
        <v>3567061.1382306488</v>
      </c>
      <c r="V135" s="10">
        <f t="shared" si="82"/>
        <v>3625743.7492099418</v>
      </c>
      <c r="W135" s="10">
        <f t="shared" si="82"/>
        <v>3594281.686267185</v>
      </c>
      <c r="X135" s="10">
        <f t="shared" si="82"/>
        <v>3659878.5756406905</v>
      </c>
      <c r="Y135" s="10">
        <f t="shared" si="82"/>
        <v>3629333.1748061539</v>
      </c>
      <c r="Z135" s="10">
        <f t="shared" si="82"/>
        <v>3647256.0818821038</v>
      </c>
      <c r="AA135" s="10">
        <f t="shared" si="82"/>
        <v>3633510.0524379155</v>
      </c>
      <c r="AB135" s="10">
        <f t="shared" si="82"/>
        <v>3646868.6945401975</v>
      </c>
      <c r="AC135" s="10">
        <f t="shared" si="82"/>
        <v>3615925.5496396287</v>
      </c>
      <c r="AD135" s="10">
        <f t="shared" si="82"/>
        <v>3600775.8661617963</v>
      </c>
      <c r="AE135" s="10">
        <f t="shared" si="82"/>
        <v>3601709.959782654</v>
      </c>
      <c r="AG135" s="10">
        <f t="shared" si="76"/>
        <v>4207959.5923344009</v>
      </c>
    </row>
    <row r="136" spans="2:33" x14ac:dyDescent="0.25">
      <c r="B136" s="4" t="str">
        <f t="shared" si="73"/>
        <v>Other_D</v>
      </c>
      <c r="C136" s="10">
        <f t="shared" ref="C136:AE136" si="83">C84*(C45*1000/C71)</f>
        <v>7869849.7959894817</v>
      </c>
      <c r="D136" s="10">
        <f t="shared" si="83"/>
        <v>7072964.4482975192</v>
      </c>
      <c r="E136" s="10">
        <f t="shared" si="83"/>
        <v>6443675.1329524731</v>
      </c>
      <c r="F136" s="10">
        <f t="shared" si="83"/>
        <v>6443829.9335545506</v>
      </c>
      <c r="G136" s="10">
        <f t="shared" si="83"/>
        <v>6631254.3344513914</v>
      </c>
      <c r="H136" s="10">
        <f t="shared" si="83"/>
        <v>7752572.1640383769</v>
      </c>
      <c r="I136" s="10">
        <f t="shared" si="83"/>
        <v>8076545.3108331664</v>
      </c>
      <c r="J136" s="10">
        <f t="shared" si="83"/>
        <v>8161571.3258512272</v>
      </c>
      <c r="K136" s="10">
        <f t="shared" si="83"/>
        <v>8865738.1833692398</v>
      </c>
      <c r="L136" s="10">
        <f t="shared" si="83"/>
        <v>9040432.36346961</v>
      </c>
      <c r="M136" s="10">
        <f t="shared" si="83"/>
        <v>9150629.3545853589</v>
      </c>
      <c r="N136" s="10">
        <f t="shared" si="83"/>
        <v>9311696.153605707</v>
      </c>
      <c r="O136" s="10">
        <f t="shared" si="83"/>
        <v>9976971.253839504</v>
      </c>
      <c r="P136" s="10">
        <f t="shared" si="83"/>
        <v>9800343.8709795177</v>
      </c>
      <c r="Q136" s="10">
        <f t="shared" si="83"/>
        <v>10144693.506519867</v>
      </c>
      <c r="R136" s="10">
        <f t="shared" si="83"/>
        <v>11447142.88737049</v>
      </c>
      <c r="S136" s="10">
        <f t="shared" si="83"/>
        <v>11619489.493286069</v>
      </c>
      <c r="T136" s="10">
        <f t="shared" si="83"/>
        <v>11076385.328997286</v>
      </c>
      <c r="U136" s="10">
        <f t="shared" si="83"/>
        <v>11482132.911302157</v>
      </c>
      <c r="V136" s="10">
        <f t="shared" si="83"/>
        <v>10699802.844717737</v>
      </c>
      <c r="W136" s="10">
        <f t="shared" si="83"/>
        <v>10968737.759905457</v>
      </c>
      <c r="X136" s="10">
        <f t="shared" si="83"/>
        <v>10699075.938582698</v>
      </c>
      <c r="Y136" s="10">
        <f t="shared" si="83"/>
        <v>10598032.493503209</v>
      </c>
      <c r="Z136" s="10">
        <f t="shared" si="83"/>
        <v>10600809.149928963</v>
      </c>
      <c r="AA136" s="10">
        <f t="shared" si="83"/>
        <v>10572639.664238906</v>
      </c>
      <c r="AB136" s="10">
        <f t="shared" si="83"/>
        <v>10574959.951415669</v>
      </c>
      <c r="AC136" s="10">
        <f t="shared" si="83"/>
        <v>10551098.836092325</v>
      </c>
      <c r="AD136" s="10">
        <f t="shared" si="83"/>
        <v>10529716.814035272</v>
      </c>
      <c r="AE136" s="10">
        <f t="shared" si="83"/>
        <v>10505263.263286483</v>
      </c>
      <c r="AG136" s="10">
        <f>SUMPRODUCT(C84:AE84,C32:AE32)/AE71*1000</f>
        <v>9268679.5535630845</v>
      </c>
    </row>
    <row r="137" spans="2:33" x14ac:dyDescent="0.25">
      <c r="B137" s="6" t="str">
        <f t="shared" si="73"/>
        <v>Total</v>
      </c>
      <c r="C137" s="11">
        <f t="shared" ref="C137:AE137" si="84">C85*(C46*1000/C72)</f>
        <v>1174393.3872243988</v>
      </c>
      <c r="D137" s="11">
        <f t="shared" si="84"/>
        <v>1251962.2358343475</v>
      </c>
      <c r="E137" s="11">
        <f t="shared" si="84"/>
        <v>1172612.6624924925</v>
      </c>
      <c r="F137" s="11">
        <f t="shared" si="84"/>
        <v>1157921.5914074739</v>
      </c>
      <c r="G137" s="11">
        <f t="shared" si="84"/>
        <v>1426496.9846945582</v>
      </c>
      <c r="H137" s="11">
        <f t="shared" si="84"/>
        <v>1558944.6718944702</v>
      </c>
      <c r="I137" s="11">
        <f t="shared" si="84"/>
        <v>1556004.2339034637</v>
      </c>
      <c r="J137" s="11">
        <f t="shared" si="84"/>
        <v>1576134.053302706</v>
      </c>
      <c r="K137" s="11">
        <f t="shared" si="84"/>
        <v>1586364.8171904047</v>
      </c>
      <c r="L137" s="11">
        <f t="shared" si="84"/>
        <v>1608498.9580099923</v>
      </c>
      <c r="M137" s="11">
        <f t="shared" si="84"/>
        <v>1676632.1602769978</v>
      </c>
      <c r="N137" s="11">
        <f t="shared" si="84"/>
        <v>1683184.1070375885</v>
      </c>
      <c r="O137" s="11">
        <f t="shared" si="84"/>
        <v>1379911.6196293114</v>
      </c>
      <c r="P137" s="11">
        <f t="shared" si="84"/>
        <v>1382387.9238866461</v>
      </c>
      <c r="Q137" s="11">
        <f t="shared" si="84"/>
        <v>1423109.3522257602</v>
      </c>
      <c r="R137" s="11">
        <f t="shared" si="84"/>
        <v>1491558.9468477161</v>
      </c>
      <c r="S137" s="11">
        <f t="shared" si="84"/>
        <v>1495437.2528983483</v>
      </c>
      <c r="T137" s="11">
        <f t="shared" si="84"/>
        <v>1491861.1661432963</v>
      </c>
      <c r="U137" s="11">
        <f t="shared" si="84"/>
        <v>1466495.507788158</v>
      </c>
      <c r="V137" s="11">
        <f t="shared" si="84"/>
        <v>1438849.3642181964</v>
      </c>
      <c r="W137" s="11">
        <f t="shared" si="84"/>
        <v>1502631.5847222696</v>
      </c>
      <c r="X137" s="11">
        <f t="shared" si="84"/>
        <v>1509902.5708915635</v>
      </c>
      <c r="Y137" s="11">
        <f t="shared" si="84"/>
        <v>1634259.2842349822</v>
      </c>
      <c r="Z137" s="11">
        <f t="shared" si="84"/>
        <v>1653609.797299081</v>
      </c>
      <c r="AA137" s="11">
        <f t="shared" si="84"/>
        <v>1616294.0478917861</v>
      </c>
      <c r="AB137" s="11">
        <f t="shared" si="84"/>
        <v>1626474.1511385199</v>
      </c>
      <c r="AC137" s="11">
        <f t="shared" si="84"/>
        <v>1620787.7385467133</v>
      </c>
      <c r="AD137" s="11">
        <f t="shared" si="84"/>
        <v>1620326.1782220092</v>
      </c>
      <c r="AE137" s="11">
        <f t="shared" si="84"/>
        <v>1626197.3389292662</v>
      </c>
      <c r="AG137" s="11">
        <f t="shared" si="76"/>
        <v>1500642.8718170403</v>
      </c>
    </row>
    <row r="140" spans="2:33" x14ac:dyDescent="0.25">
      <c r="B140" s="1" t="s">
        <v>47</v>
      </c>
    </row>
    <row r="141" spans="2:33" x14ac:dyDescent="0.25">
      <c r="B141" s="2" t="str">
        <f t="shared" ref="B141:B150" si="85">B50</f>
        <v>Bundle</v>
      </c>
      <c r="C141" s="3">
        <f t="shared" ref="C141:AE141" si="86">C$24</f>
        <v>2022</v>
      </c>
      <c r="D141" s="3">
        <f t="shared" si="86"/>
        <v>2023</v>
      </c>
      <c r="E141" s="3">
        <f t="shared" si="86"/>
        <v>2024</v>
      </c>
      <c r="F141" s="3">
        <f t="shared" si="86"/>
        <v>2025</v>
      </c>
      <c r="G141" s="3">
        <f t="shared" si="86"/>
        <v>2026</v>
      </c>
      <c r="H141" s="3">
        <f t="shared" si="86"/>
        <v>2027</v>
      </c>
      <c r="I141" s="3">
        <f t="shared" si="86"/>
        <v>2028</v>
      </c>
      <c r="J141" s="3">
        <f t="shared" si="86"/>
        <v>2029</v>
      </c>
      <c r="K141" s="3">
        <f t="shared" si="86"/>
        <v>2030</v>
      </c>
      <c r="L141" s="3">
        <f t="shared" si="86"/>
        <v>2031</v>
      </c>
      <c r="M141" s="3">
        <f t="shared" si="86"/>
        <v>2032</v>
      </c>
      <c r="N141" s="3">
        <f t="shared" si="86"/>
        <v>2033</v>
      </c>
      <c r="O141" s="3">
        <f t="shared" si="86"/>
        <v>2034</v>
      </c>
      <c r="P141" s="3">
        <f t="shared" si="86"/>
        <v>2035</v>
      </c>
      <c r="Q141" s="3">
        <f t="shared" si="86"/>
        <v>2036</v>
      </c>
      <c r="R141" s="3">
        <f t="shared" si="86"/>
        <v>2037</v>
      </c>
      <c r="S141" s="3">
        <f t="shared" si="86"/>
        <v>2038</v>
      </c>
      <c r="T141" s="3">
        <f t="shared" si="86"/>
        <v>2039</v>
      </c>
      <c r="U141" s="3">
        <f t="shared" si="86"/>
        <v>2040</v>
      </c>
      <c r="V141" s="3">
        <f t="shared" si="86"/>
        <v>2041</v>
      </c>
      <c r="W141" s="3">
        <f t="shared" si="86"/>
        <v>2042</v>
      </c>
      <c r="X141" s="3">
        <f t="shared" si="86"/>
        <v>2043</v>
      </c>
      <c r="Y141" s="3">
        <f t="shared" si="86"/>
        <v>2044</v>
      </c>
      <c r="Z141" s="3">
        <f t="shared" si="86"/>
        <v>2045</v>
      </c>
      <c r="AA141" s="3">
        <f t="shared" si="86"/>
        <v>2046</v>
      </c>
      <c r="AB141" s="3">
        <f t="shared" si="86"/>
        <v>2047</v>
      </c>
      <c r="AC141" s="3">
        <f t="shared" si="86"/>
        <v>2048</v>
      </c>
      <c r="AD141" s="3">
        <f t="shared" si="86"/>
        <v>2049</v>
      </c>
      <c r="AE141" s="3">
        <f t="shared" si="86"/>
        <v>2050</v>
      </c>
    </row>
    <row r="142" spans="2:33" x14ac:dyDescent="0.25">
      <c r="B142" s="4" t="str">
        <f t="shared" si="85"/>
        <v>Peak_A</v>
      </c>
      <c r="C142" s="10">
        <f t="shared" ref="C142:C150" si="87">C129*(1+$C$153)^(C$89-$C$89)</f>
        <v>354728.02969826327</v>
      </c>
      <c r="D142" s="10">
        <f t="shared" ref="D142:AE142" si="88">D129*(1+$C$153)^(D$89-$C$89)</f>
        <v>368814.38566854369</v>
      </c>
      <c r="E142" s="10">
        <f t="shared" si="88"/>
        <v>329330.63307374908</v>
      </c>
      <c r="F142" s="10">
        <f t="shared" si="88"/>
        <v>333926.10477926536</v>
      </c>
      <c r="G142" s="10">
        <f t="shared" si="88"/>
        <v>329157.13368158275</v>
      </c>
      <c r="H142" s="10">
        <f t="shared" si="88"/>
        <v>328068.40754418372</v>
      </c>
      <c r="I142" s="10">
        <f t="shared" si="88"/>
        <v>324763.51533710898</v>
      </c>
      <c r="J142" s="10">
        <f t="shared" si="88"/>
        <v>341670.69765889982</v>
      </c>
      <c r="K142" s="10">
        <f t="shared" si="88"/>
        <v>363477.21336940234</v>
      </c>
      <c r="L142" s="10">
        <f t="shared" si="88"/>
        <v>361579.26294666179</v>
      </c>
      <c r="M142" s="10">
        <f t="shared" si="88"/>
        <v>390143.1138913905</v>
      </c>
      <c r="N142" s="10">
        <f t="shared" si="88"/>
        <v>406893.86552186147</v>
      </c>
      <c r="O142" s="10">
        <f t="shared" si="88"/>
        <v>422661.74779259006</v>
      </c>
      <c r="P142" s="10">
        <f t="shared" si="88"/>
        <v>422044.0231605302</v>
      </c>
      <c r="Q142" s="10">
        <f t="shared" si="88"/>
        <v>437602.27416476893</v>
      </c>
      <c r="R142" s="10">
        <f t="shared" si="88"/>
        <v>453820.44018556643</v>
      </c>
      <c r="S142" s="10">
        <f t="shared" si="88"/>
        <v>462026.0603160527</v>
      </c>
      <c r="T142" s="10">
        <f t="shared" si="88"/>
        <v>480390.85948746349</v>
      </c>
      <c r="U142" s="10">
        <f t="shared" si="88"/>
        <v>494884.56983781134</v>
      </c>
      <c r="V142" s="10">
        <f t="shared" si="88"/>
        <v>550021.93829138996</v>
      </c>
      <c r="W142" s="10">
        <f t="shared" si="88"/>
        <v>574086.86576670699</v>
      </c>
      <c r="X142" s="10">
        <f t="shared" si="88"/>
        <v>584115.47907264321</v>
      </c>
      <c r="Y142" s="10">
        <f t="shared" si="88"/>
        <v>605459.90481448523</v>
      </c>
      <c r="Z142" s="10">
        <f t="shared" si="88"/>
        <v>621727.31343605288</v>
      </c>
      <c r="AA142" s="10">
        <f t="shared" si="88"/>
        <v>629682.67913607717</v>
      </c>
      <c r="AB142" s="10">
        <f t="shared" si="88"/>
        <v>649496.98813423817</v>
      </c>
      <c r="AC142" s="10">
        <f t="shared" si="88"/>
        <v>654087.44553746912</v>
      </c>
      <c r="AD142" s="10">
        <f t="shared" si="88"/>
        <v>662593.85838372621</v>
      </c>
      <c r="AE142" s="10">
        <f t="shared" si="88"/>
        <v>677429.62542444631</v>
      </c>
    </row>
    <row r="143" spans="2:33" x14ac:dyDescent="0.25">
      <c r="B143" s="4" t="str">
        <f t="shared" si="85"/>
        <v>Other_A</v>
      </c>
      <c r="C143" s="10">
        <f t="shared" si="87"/>
        <v>-7091.8990178385802</v>
      </c>
      <c r="D143" s="10">
        <f t="shared" ref="D143:AE143" si="89">D130*(1+$C$153)^(D$89-$C$89)</f>
        <v>-5711.1125132733496</v>
      </c>
      <c r="E143" s="10">
        <f t="shared" si="89"/>
        <v>21864.666893462359</v>
      </c>
      <c r="F143" s="10">
        <f t="shared" si="89"/>
        <v>145438.50175264216</v>
      </c>
      <c r="G143" s="10">
        <f t="shared" si="89"/>
        <v>401281.37458098057</v>
      </c>
      <c r="H143" s="10">
        <f t="shared" si="89"/>
        <v>436015.57229594106</v>
      </c>
      <c r="I143" s="10">
        <f t="shared" si="89"/>
        <v>448922.42321120301</v>
      </c>
      <c r="J143" s="10">
        <f t="shared" si="89"/>
        <v>457310.77457697428</v>
      </c>
      <c r="K143" s="10">
        <f t="shared" si="89"/>
        <v>446048.13700596179</v>
      </c>
      <c r="L143" s="10">
        <f t="shared" si="89"/>
        <v>459147.50202652736</v>
      </c>
      <c r="M143" s="10">
        <f t="shared" si="89"/>
        <v>454389.91949640593</v>
      </c>
      <c r="N143" s="10">
        <f t="shared" si="89"/>
        <v>469013.30020599416</v>
      </c>
      <c r="O143" s="10">
        <f t="shared" si="89"/>
        <v>485237.97187717335</v>
      </c>
      <c r="P143" s="10">
        <f t="shared" si="89"/>
        <v>512262.36302065244</v>
      </c>
      <c r="Q143" s="10">
        <f t="shared" si="89"/>
        <v>502403.39766456879</v>
      </c>
      <c r="R143" s="10">
        <f t="shared" si="89"/>
        <v>518857.48355284904</v>
      </c>
      <c r="S143" s="10">
        <f t="shared" si="89"/>
        <v>522735.19286029943</v>
      </c>
      <c r="T143" s="10">
        <f t="shared" si="89"/>
        <v>524549.97028740693</v>
      </c>
      <c r="U143" s="10">
        <f t="shared" si="89"/>
        <v>536976.54589984124</v>
      </c>
      <c r="V143" s="10">
        <f t="shared" si="89"/>
        <v>554113.98220755544</v>
      </c>
      <c r="W143" s="10">
        <f t="shared" si="89"/>
        <v>581619.73823682021</v>
      </c>
      <c r="X143" s="10">
        <f t="shared" si="89"/>
        <v>603505.82300916652</v>
      </c>
      <c r="Y143" s="10">
        <f t="shared" si="89"/>
        <v>789181.01532963268</v>
      </c>
      <c r="Z143" s="10">
        <f t="shared" si="89"/>
        <v>855525.04605906783</v>
      </c>
      <c r="AA143" s="10">
        <f t="shared" si="89"/>
        <v>731790.34088472859</v>
      </c>
      <c r="AB143" s="10">
        <f t="shared" si="89"/>
        <v>747020.46863363509</v>
      </c>
      <c r="AC143" s="10">
        <f t="shared" si="89"/>
        <v>760553.69377192168</v>
      </c>
      <c r="AD143" s="10">
        <f t="shared" si="89"/>
        <v>774960.60525298817</v>
      </c>
      <c r="AE143" s="10">
        <f t="shared" si="89"/>
        <v>789503.2963696291</v>
      </c>
    </row>
    <row r="144" spans="2:33" x14ac:dyDescent="0.25">
      <c r="B144" s="4" t="str">
        <f t="shared" si="85"/>
        <v>Peak_B</v>
      </c>
      <c r="C144" s="10">
        <f t="shared" si="87"/>
        <v>290523.58381117164</v>
      </c>
      <c r="D144" s="10">
        <f t="shared" ref="D144:AE144" si="90">D131*(1+$C$153)^(D$89-$C$89)</f>
        <v>286945.74818831746</v>
      </c>
      <c r="E144" s="10">
        <f t="shared" si="90"/>
        <v>282450.20368935593</v>
      </c>
      <c r="F144" s="10">
        <f t="shared" si="90"/>
        <v>81679.479690211549</v>
      </c>
      <c r="G144" s="10">
        <f t="shared" si="90"/>
        <v>89697.761694824774</v>
      </c>
      <c r="H144" s="10">
        <f t="shared" si="90"/>
        <v>217956.17081409003</v>
      </c>
      <c r="I144" s="10">
        <f t="shared" si="90"/>
        <v>256849.16528556473</v>
      </c>
      <c r="J144" s="10">
        <f t="shared" si="90"/>
        <v>278213.91766130738</v>
      </c>
      <c r="K144" s="10">
        <f t="shared" si="90"/>
        <v>229962.8980434112</v>
      </c>
      <c r="L144" s="10">
        <f t="shared" si="90"/>
        <v>289476.54852531949</v>
      </c>
      <c r="M144" s="10">
        <f t="shared" si="90"/>
        <v>358678.9335670828</v>
      </c>
      <c r="N144" s="10">
        <f t="shared" si="90"/>
        <v>471440.12235442881</v>
      </c>
      <c r="O144" s="10">
        <f t="shared" si="90"/>
        <v>457621.92340031406</v>
      </c>
      <c r="P144" s="10">
        <f t="shared" si="90"/>
        <v>389090.72749530314</v>
      </c>
      <c r="Q144" s="10">
        <f t="shared" si="90"/>
        <v>345588.94812491524</v>
      </c>
      <c r="R144" s="10">
        <f t="shared" si="90"/>
        <v>380350.87373188883</v>
      </c>
      <c r="S144" s="10">
        <f t="shared" si="90"/>
        <v>407945.19771513803</v>
      </c>
      <c r="T144" s="10">
        <f t="shared" si="90"/>
        <v>522699.25972382765</v>
      </c>
      <c r="U144" s="10">
        <f t="shared" si="90"/>
        <v>543966.32625285105</v>
      </c>
      <c r="V144" s="10">
        <f t="shared" si="90"/>
        <v>543783.70495735086</v>
      </c>
      <c r="W144" s="10">
        <f t="shared" si="90"/>
        <v>510920.84870188445</v>
      </c>
      <c r="X144" s="10">
        <f t="shared" si="90"/>
        <v>436700.13663558901</v>
      </c>
      <c r="Y144" s="10">
        <f t="shared" si="90"/>
        <v>445668.42040572007</v>
      </c>
      <c r="Z144" s="10">
        <f t="shared" si="90"/>
        <v>456413.21706738259</v>
      </c>
      <c r="AA144" s="10">
        <f t="shared" si="90"/>
        <v>464669.77294318716</v>
      </c>
      <c r="AB144" s="10">
        <f t="shared" si="90"/>
        <v>474773.04276922066</v>
      </c>
      <c r="AC144" s="10">
        <f t="shared" si="90"/>
        <v>482348.21514145721</v>
      </c>
      <c r="AD144" s="10">
        <f t="shared" si="90"/>
        <v>491079.70804430568</v>
      </c>
      <c r="AE144" s="10">
        <f t="shared" si="90"/>
        <v>500661.0243793652</v>
      </c>
    </row>
    <row r="145" spans="2:31" x14ac:dyDescent="0.25">
      <c r="B145" s="4" t="str">
        <f t="shared" si="85"/>
        <v>Other_B</v>
      </c>
      <c r="C145" s="10">
        <f t="shared" si="87"/>
        <v>15910.281845221747</v>
      </c>
      <c r="D145" s="10">
        <f t="shared" ref="D145:AE145" si="91">D132*(1+$C$153)^(D$89-$C$89)</f>
        <v>31252.708267385406</v>
      </c>
      <c r="E145" s="10">
        <f t="shared" si="91"/>
        <v>40732.309582625283</v>
      </c>
      <c r="F145" s="10">
        <f t="shared" si="91"/>
        <v>3898.0080950280658</v>
      </c>
      <c r="G145" s="10">
        <f t="shared" si="91"/>
        <v>174840.34504406992</v>
      </c>
      <c r="H145" s="10">
        <f t="shared" si="91"/>
        <v>786961.39756424457</v>
      </c>
      <c r="I145" s="10">
        <f t="shared" si="91"/>
        <v>764331.68346116238</v>
      </c>
      <c r="J145" s="10">
        <f t="shared" si="91"/>
        <v>982251.89545986196</v>
      </c>
      <c r="K145" s="10">
        <f t="shared" si="91"/>
        <v>1111832.8733733192</v>
      </c>
      <c r="L145" s="10">
        <f t="shared" si="91"/>
        <v>1126839.07071388</v>
      </c>
      <c r="M145" s="10">
        <f t="shared" si="91"/>
        <v>1936847.2649979137</v>
      </c>
      <c r="N145" s="10">
        <f t="shared" si="91"/>
        <v>2082180.94364902</v>
      </c>
      <c r="O145" s="10">
        <f t="shared" si="91"/>
        <v>2298846.2848339928</v>
      </c>
      <c r="P145" s="10">
        <f t="shared" si="91"/>
        <v>2422052.052241521</v>
      </c>
      <c r="Q145" s="10">
        <f t="shared" si="91"/>
        <v>2510713.3542990345</v>
      </c>
      <c r="R145" s="10">
        <f t="shared" si="91"/>
        <v>2591966.5916308961</v>
      </c>
      <c r="S145" s="10">
        <f t="shared" si="91"/>
        <v>775321.6968443892</v>
      </c>
      <c r="T145" s="10">
        <f t="shared" si="91"/>
        <v>803776.71213722089</v>
      </c>
      <c r="U145" s="10">
        <f t="shared" si="91"/>
        <v>805604.61960974988</v>
      </c>
      <c r="V145" s="10">
        <f t="shared" si="91"/>
        <v>272854.91043124453</v>
      </c>
      <c r="W145" s="10">
        <f t="shared" si="91"/>
        <v>123324.64423844036</v>
      </c>
      <c r="X145" s="10">
        <f t="shared" si="91"/>
        <v>156233.60457268648</v>
      </c>
      <c r="Y145" s="10">
        <f t="shared" si="91"/>
        <v>2225265.6824297607</v>
      </c>
      <c r="Z145" s="10">
        <f t="shared" si="91"/>
        <v>2272250.6546862954</v>
      </c>
      <c r="AA145" s="10">
        <f t="shared" si="91"/>
        <v>2318602.5020586131</v>
      </c>
      <c r="AB145" s="10">
        <f t="shared" si="91"/>
        <v>2367188.8128173882</v>
      </c>
      <c r="AC145" s="10">
        <f t="shared" si="91"/>
        <v>2416314.3503410942</v>
      </c>
      <c r="AD145" s="10">
        <f t="shared" si="91"/>
        <v>2466263.0508740745</v>
      </c>
      <c r="AE145" s="10">
        <f t="shared" si="91"/>
        <v>2517774.0162917417</v>
      </c>
    </row>
    <row r="146" spans="2:31" x14ac:dyDescent="0.25">
      <c r="B146" s="4" t="str">
        <f t="shared" si="85"/>
        <v>Peak_C</v>
      </c>
      <c r="C146" s="10">
        <f t="shared" si="87"/>
        <v>1544018.5177685164</v>
      </c>
      <c r="D146" s="10">
        <f t="shared" ref="D146:AE146" si="92">D133*(1+$C$153)^(D$89-$C$89)</f>
        <v>1377926.0506595715</v>
      </c>
      <c r="E146" s="10">
        <f t="shared" si="92"/>
        <v>1317692.0730826256</v>
      </c>
      <c r="F146" s="10">
        <f t="shared" si="92"/>
        <v>1324338.0971502594</v>
      </c>
      <c r="G146" s="10">
        <f t="shared" si="92"/>
        <v>1357689.0189298375</v>
      </c>
      <c r="H146" s="10">
        <f t="shared" si="92"/>
        <v>1423253.9256172287</v>
      </c>
      <c r="I146" s="10">
        <f t="shared" si="92"/>
        <v>1449731.0264952574</v>
      </c>
      <c r="J146" s="10">
        <f t="shared" si="92"/>
        <v>1477513.8076036125</v>
      </c>
      <c r="K146" s="10">
        <f t="shared" si="92"/>
        <v>1591745.5169127143</v>
      </c>
      <c r="L146" s="10">
        <f t="shared" si="92"/>
        <v>1612658.9742408518</v>
      </c>
      <c r="M146" s="10">
        <f t="shared" si="92"/>
        <v>1654078.5035150275</v>
      </c>
      <c r="N146" s="10">
        <f t="shared" si="92"/>
        <v>1720888.8657417283</v>
      </c>
      <c r="O146" s="10">
        <f t="shared" si="92"/>
        <v>1747611.132752616</v>
      </c>
      <c r="P146" s="10">
        <f t="shared" si="92"/>
        <v>1775675.6922947089</v>
      </c>
      <c r="Q146" s="10">
        <f t="shared" si="92"/>
        <v>1874624.7208068508</v>
      </c>
      <c r="R146" s="10">
        <f t="shared" si="92"/>
        <v>1919017.3311974935</v>
      </c>
      <c r="S146" s="10">
        <f t="shared" si="92"/>
        <v>1935817.1547473609</v>
      </c>
      <c r="T146" s="10">
        <f t="shared" si="92"/>
        <v>2004671.8111284785</v>
      </c>
      <c r="U146" s="10">
        <f t="shared" si="92"/>
        <v>2038397.5684044054</v>
      </c>
      <c r="V146" s="10">
        <f t="shared" si="92"/>
        <v>2251206.4056224949</v>
      </c>
      <c r="W146" s="10">
        <f t="shared" si="92"/>
        <v>2311440.2350088391</v>
      </c>
      <c r="X146" s="10">
        <f t="shared" si="92"/>
        <v>2355590.3899340336</v>
      </c>
      <c r="Y146" s="10">
        <f t="shared" si="92"/>
        <v>2397477.4567461219</v>
      </c>
      <c r="Z146" s="10">
        <f t="shared" si="92"/>
        <v>2447399.930686912</v>
      </c>
      <c r="AA146" s="10">
        <f t="shared" si="92"/>
        <v>2483896.9822169025</v>
      </c>
      <c r="AB146" s="10">
        <f t="shared" si="92"/>
        <v>2559725.6938718939</v>
      </c>
      <c r="AC146" s="10">
        <f t="shared" si="92"/>
        <v>2588103.3318054792</v>
      </c>
      <c r="AD146" s="10">
        <f t="shared" si="92"/>
        <v>2622517.6577232536</v>
      </c>
      <c r="AE146" s="10">
        <f t="shared" si="92"/>
        <v>2679995.1258512819</v>
      </c>
    </row>
    <row r="147" spans="2:31" x14ac:dyDescent="0.25">
      <c r="B147" s="4" t="str">
        <f t="shared" si="85"/>
        <v>Other_C</v>
      </c>
      <c r="C147" s="10">
        <f t="shared" si="87"/>
        <v>1273871.8198446936</v>
      </c>
      <c r="D147" s="10">
        <f t="shared" ref="D147:AE147" si="93">D134*(1+$C$153)^(D$89-$C$89)</f>
        <v>1320538.6703897936</v>
      </c>
      <c r="E147" s="10">
        <f t="shared" si="93"/>
        <v>1349821.1545478348</v>
      </c>
      <c r="F147" s="10">
        <f t="shared" si="93"/>
        <v>1387269.2620267766</v>
      </c>
      <c r="G147" s="10">
        <f t="shared" si="93"/>
        <v>1423220.7883718957</v>
      </c>
      <c r="H147" s="10">
        <f t="shared" si="93"/>
        <v>1463026.4322160785</v>
      </c>
      <c r="I147" s="10">
        <f t="shared" si="93"/>
        <v>1494770.1373465538</v>
      </c>
      <c r="J147" s="10">
        <f t="shared" si="93"/>
        <v>1530745.5146260571</v>
      </c>
      <c r="K147" s="10">
        <f t="shared" si="93"/>
        <v>1572512.8663618162</v>
      </c>
      <c r="L147" s="10">
        <f t="shared" si="93"/>
        <v>1657740.3334638108</v>
      </c>
      <c r="M147" s="10">
        <f t="shared" si="93"/>
        <v>1729269.9003197218</v>
      </c>
      <c r="N147" s="10">
        <f t="shared" si="93"/>
        <v>1770998.6671070545</v>
      </c>
      <c r="O147" s="10">
        <f t="shared" si="93"/>
        <v>1786677.7346178601</v>
      </c>
      <c r="P147" s="10">
        <f t="shared" si="93"/>
        <v>1813052.0606029304</v>
      </c>
      <c r="Q147" s="10">
        <f t="shared" si="93"/>
        <v>1850978.0543809759</v>
      </c>
      <c r="R147" s="10">
        <f t="shared" si="93"/>
        <v>1887232.2490654578</v>
      </c>
      <c r="S147" s="10">
        <f t="shared" si="93"/>
        <v>1924874.5872930984</v>
      </c>
      <c r="T147" s="10">
        <f t="shared" si="93"/>
        <v>1959990.6664217529</v>
      </c>
      <c r="U147" s="10">
        <f t="shared" si="93"/>
        <v>2001048.7855933488</v>
      </c>
      <c r="V147" s="10">
        <f t="shared" si="93"/>
        <v>2206260.6045760144</v>
      </c>
      <c r="W147" s="10">
        <f t="shared" si="93"/>
        <v>2302681.9910253063</v>
      </c>
      <c r="X147" s="10">
        <f t="shared" si="93"/>
        <v>2392142.1828927584</v>
      </c>
      <c r="Y147" s="10">
        <f t="shared" si="93"/>
        <v>2451905.8246507999</v>
      </c>
      <c r="Z147" s="10">
        <f t="shared" si="93"/>
        <v>2503173.6885332027</v>
      </c>
      <c r="AA147" s="10">
        <f t="shared" si="93"/>
        <v>2556621.620206899</v>
      </c>
      <c r="AB147" s="10">
        <f t="shared" si="93"/>
        <v>2609234.2251711669</v>
      </c>
      <c r="AC147" s="10">
        <f t="shared" si="93"/>
        <v>2659347.9583704243</v>
      </c>
      <c r="AD147" s="10">
        <f t="shared" si="93"/>
        <v>2711430.6972191301</v>
      </c>
      <c r="AE147" s="10">
        <f t="shared" si="93"/>
        <v>2765479.2614591988</v>
      </c>
    </row>
    <row r="148" spans="2:31" x14ac:dyDescent="0.25">
      <c r="B148" s="4" t="str">
        <f t="shared" si="85"/>
        <v>Peak_D</v>
      </c>
      <c r="C148" s="10">
        <f t="shared" si="87"/>
        <v>4242461.6088238647</v>
      </c>
      <c r="D148" s="10">
        <f t="shared" ref="D148:AE148" si="94">D135*(1+$C$153)^(D$89-$C$89)</f>
        <v>4982912.7561339932</v>
      </c>
      <c r="E148" s="10">
        <f t="shared" si="94"/>
        <v>4468766.2769695399</v>
      </c>
      <c r="F148" s="10">
        <f t="shared" si="94"/>
        <v>4448243.9065273199</v>
      </c>
      <c r="G148" s="10">
        <f t="shared" si="94"/>
        <v>4703911.6933465684</v>
      </c>
      <c r="H148" s="10">
        <f t="shared" si="94"/>
        <v>4851204.4674360836</v>
      </c>
      <c r="I148" s="10">
        <f t="shared" si="94"/>
        <v>4970541.4880461702</v>
      </c>
      <c r="J148" s="10">
        <f t="shared" si="94"/>
        <v>5050966.0721046748</v>
      </c>
      <c r="K148" s="10">
        <f t="shared" si="94"/>
        <v>5482358.059870881</v>
      </c>
      <c r="L148" s="10">
        <f t="shared" si="94"/>
        <v>5583829.5648252079</v>
      </c>
      <c r="M148" s="10">
        <f t="shared" si="94"/>
        <v>6248168.111202688</v>
      </c>
      <c r="N148" s="10">
        <f t="shared" si="94"/>
        <v>6975109.8305347031</v>
      </c>
      <c r="O148" s="10">
        <f t="shared" si="94"/>
        <v>5023523.7437648103</v>
      </c>
      <c r="P148" s="10">
        <f t="shared" si="94"/>
        <v>4626402.3587966589</v>
      </c>
      <c r="Q148" s="10">
        <f t="shared" si="94"/>
        <v>4799386.2701077042</v>
      </c>
      <c r="R148" s="10">
        <f t="shared" si="94"/>
        <v>4927756.669807977</v>
      </c>
      <c r="S148" s="10">
        <f t="shared" si="94"/>
        <v>4961812.0847221985</v>
      </c>
      <c r="T148" s="10">
        <f t="shared" si="94"/>
        <v>5046117.9439363284</v>
      </c>
      <c r="U148" s="10">
        <f t="shared" si="94"/>
        <v>5185300.2709658388</v>
      </c>
      <c r="V148" s="10">
        <f t="shared" si="94"/>
        <v>5381287.640531512</v>
      </c>
      <c r="W148" s="10">
        <f t="shared" si="94"/>
        <v>5446618.4365936983</v>
      </c>
      <c r="X148" s="10">
        <f t="shared" si="94"/>
        <v>5662487.5585522745</v>
      </c>
      <c r="Y148" s="10">
        <f t="shared" si="94"/>
        <v>5733148.1488889279</v>
      </c>
      <c r="Z148" s="10">
        <f t="shared" si="94"/>
        <v>5882451.0935258092</v>
      </c>
      <c r="AA148" s="10">
        <f t="shared" si="94"/>
        <v>5983346.8065248821</v>
      </c>
      <c r="AB148" s="10">
        <f t="shared" si="94"/>
        <v>6131456.8885389008</v>
      </c>
      <c r="AC148" s="10">
        <f t="shared" si="94"/>
        <v>6207100.4579042476</v>
      </c>
      <c r="AD148" s="10">
        <f t="shared" si="94"/>
        <v>6310897.4846062995</v>
      </c>
      <c r="AE148" s="10">
        <f t="shared" si="94"/>
        <v>6445097.8502714606</v>
      </c>
    </row>
    <row r="149" spans="2:31" x14ac:dyDescent="0.25">
      <c r="B149" s="4" t="str">
        <f t="shared" si="85"/>
        <v>Other_D</v>
      </c>
      <c r="C149" s="10">
        <f t="shared" si="87"/>
        <v>7869849.7959894817</v>
      </c>
      <c r="D149" s="10">
        <f t="shared" ref="D149:AE149" si="95">D136*(1+$C$153)^(D$89-$C$89)</f>
        <v>7221496.7017117664</v>
      </c>
      <c r="E149" s="10">
        <f t="shared" si="95"/>
        <v>6717151.149270107</v>
      </c>
      <c r="F149" s="10">
        <f t="shared" si="95"/>
        <v>6858376.0826795921</v>
      </c>
      <c r="G149" s="10">
        <f t="shared" si="95"/>
        <v>7206072.9353528023</v>
      </c>
      <c r="H149" s="10">
        <f t="shared" si="95"/>
        <v>8601506.6205161456</v>
      </c>
      <c r="I149" s="10">
        <f t="shared" si="95"/>
        <v>9149136.0645761564</v>
      </c>
      <c r="J149" s="10">
        <f t="shared" si="95"/>
        <v>9439608.3330920357</v>
      </c>
      <c r="K149" s="10">
        <f t="shared" si="95"/>
        <v>10469376.991269795</v>
      </c>
      <c r="L149" s="10">
        <f t="shared" si="95"/>
        <v>10899859.003803484</v>
      </c>
      <c r="M149" s="10">
        <f t="shared" si="95"/>
        <v>11264408.341521461</v>
      </c>
      <c r="N149" s="10">
        <f t="shared" si="95"/>
        <v>11703397.589487035</v>
      </c>
      <c r="O149" s="10">
        <f t="shared" si="95"/>
        <v>12802878.556575017</v>
      </c>
      <c r="P149" s="10">
        <f t="shared" si="95"/>
        <v>12840323.380081294</v>
      </c>
      <c r="Q149" s="10">
        <f t="shared" si="95"/>
        <v>13570608.441493321</v>
      </c>
      <c r="R149" s="10">
        <f t="shared" si="95"/>
        <v>15634472.580986347</v>
      </c>
      <c r="S149" s="10">
        <f t="shared" si="95"/>
        <v>16203130.169723157</v>
      </c>
      <c r="T149" s="10">
        <f t="shared" si="95"/>
        <v>15770144.444026167</v>
      </c>
      <c r="U149" s="10">
        <f t="shared" si="95"/>
        <v>16691137.210441347</v>
      </c>
      <c r="V149" s="10">
        <f t="shared" si="95"/>
        <v>15880525.703712519</v>
      </c>
      <c r="W149" s="10">
        <f t="shared" si="95"/>
        <v>16621549.039276244</v>
      </c>
      <c r="X149" s="10">
        <f t="shared" si="95"/>
        <v>16553386.441140311</v>
      </c>
      <c r="Y149" s="10">
        <f t="shared" si="95"/>
        <v>16741392.273868019</v>
      </c>
      <c r="Z149" s="10">
        <f t="shared" si="95"/>
        <v>17097439.822234493</v>
      </c>
      <c r="AA149" s="10">
        <f t="shared" si="95"/>
        <v>17410099.011317667</v>
      </c>
      <c r="AB149" s="10">
        <f t="shared" si="95"/>
        <v>17779612.17446731</v>
      </c>
      <c r="AC149" s="10">
        <f t="shared" si="95"/>
        <v>18112024.022018012</v>
      </c>
      <c r="AD149" s="10">
        <f t="shared" si="95"/>
        <v>18454901.339400925</v>
      </c>
      <c r="AE149" s="10">
        <f t="shared" si="95"/>
        <v>18798695.739184193</v>
      </c>
    </row>
    <row r="150" spans="2:31" x14ac:dyDescent="0.25">
      <c r="B150" s="6" t="str">
        <f t="shared" si="85"/>
        <v>Total</v>
      </c>
      <c r="C150" s="11">
        <f t="shared" si="87"/>
        <v>1174393.3872243988</v>
      </c>
      <c r="D150" s="11">
        <f t="shared" ref="D150:AE150" si="96">D137*(1+$C$153)^(D$89-$C$89)</f>
        <v>1278253.4427868687</v>
      </c>
      <c r="E150" s="11">
        <f t="shared" si="96"/>
        <v>1222379.5165013361</v>
      </c>
      <c r="F150" s="11">
        <f t="shared" si="96"/>
        <v>1232413.3054434345</v>
      </c>
      <c r="G150" s="11">
        <f t="shared" si="96"/>
        <v>1550150.3630112633</v>
      </c>
      <c r="H150" s="11">
        <f t="shared" si="96"/>
        <v>1729654.7046049885</v>
      </c>
      <c r="I150" s="11">
        <f t="shared" si="96"/>
        <v>1762646.5159483883</v>
      </c>
      <c r="J150" s="11">
        <f t="shared" si="96"/>
        <v>1822944.0814296396</v>
      </c>
      <c r="K150" s="11">
        <f t="shared" si="96"/>
        <v>1873307.216313658</v>
      </c>
      <c r="L150" s="11">
        <f t="shared" si="96"/>
        <v>1939333.3355292098</v>
      </c>
      <c r="M150" s="11">
        <f t="shared" si="96"/>
        <v>2063931.185500754</v>
      </c>
      <c r="N150" s="11">
        <f t="shared" si="96"/>
        <v>2115508.5492495047</v>
      </c>
      <c r="O150" s="11">
        <f t="shared" si="96"/>
        <v>1770761.9311944959</v>
      </c>
      <c r="P150" s="11">
        <f t="shared" si="96"/>
        <v>1811192.3635644477</v>
      </c>
      <c r="Q150" s="11">
        <f t="shared" si="96"/>
        <v>1903700.6663701688</v>
      </c>
      <c r="R150" s="11">
        <f t="shared" si="96"/>
        <v>2037166.6263678693</v>
      </c>
      <c r="S150" s="11">
        <f t="shared" si="96"/>
        <v>2085355.3405565775</v>
      </c>
      <c r="T150" s="11">
        <f t="shared" si="96"/>
        <v>2124056.3037222293</v>
      </c>
      <c r="U150" s="11">
        <f t="shared" si="96"/>
        <v>2131788.3992523896</v>
      </c>
      <c r="V150" s="11">
        <f t="shared" si="96"/>
        <v>2135523.8637427678</v>
      </c>
      <c r="W150" s="11">
        <f t="shared" si="96"/>
        <v>2277022.6729936749</v>
      </c>
      <c r="X150" s="11">
        <f t="shared" si="96"/>
        <v>2336089.6668007248</v>
      </c>
      <c r="Y150" s="11">
        <f t="shared" si="96"/>
        <v>2581590.099045333</v>
      </c>
      <c r="Z150" s="11">
        <f t="shared" si="96"/>
        <v>2667012.8288242859</v>
      </c>
      <c r="AA150" s="11">
        <f t="shared" si="96"/>
        <v>2661571.783287019</v>
      </c>
      <c r="AB150" s="11">
        <f t="shared" si="96"/>
        <v>2734580.5328716682</v>
      </c>
      <c r="AC150" s="11">
        <f t="shared" si="96"/>
        <v>2782245.4240247104</v>
      </c>
      <c r="AD150" s="11">
        <f t="shared" si="96"/>
        <v>2839863.6245257305</v>
      </c>
      <c r="AE150" s="11">
        <f t="shared" si="96"/>
        <v>2910006.9384494973</v>
      </c>
    </row>
    <row r="153" spans="2:31" x14ac:dyDescent="0.25">
      <c r="B153" s="12" t="s">
        <v>14</v>
      </c>
      <c r="C153" s="13">
        <v>2.1000000000000001E-2</v>
      </c>
    </row>
    <row r="154" spans="2:31" x14ac:dyDescent="0.25">
      <c r="B154" s="14" t="s">
        <v>15</v>
      </c>
      <c r="C154" s="15"/>
      <c r="D154" s="16" t="s">
        <v>16</v>
      </c>
    </row>
    <row r="155" spans="2:31" x14ac:dyDescent="0.25">
      <c r="B155" s="17" t="s">
        <v>17</v>
      </c>
      <c r="C155" s="18"/>
      <c r="D155" s="16" t="s">
        <v>18</v>
      </c>
    </row>
  </sheetData>
  <conditionalFormatting sqref="C77:AE8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3:AE1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9:AE13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8D9E4-2A84-40C6-8A2D-B53BF425B4C3}">
  <dimension ref="B1:L18"/>
  <sheetViews>
    <sheetView zoomScale="85" zoomScaleNormal="85" workbookViewId="0"/>
  </sheetViews>
  <sheetFormatPr defaultRowHeight="15" x14ac:dyDescent="0.25"/>
  <cols>
    <col min="1" max="1" width="3.28515625" customWidth="1"/>
    <col min="2" max="2" width="7.85546875" customWidth="1"/>
    <col min="3" max="3" width="18.5703125" customWidth="1"/>
    <col min="4" max="7" width="12.7109375" customWidth="1"/>
    <col min="8" max="8" width="3.28515625" customWidth="1"/>
    <col min="9" max="12" width="12.7109375" customWidth="1"/>
  </cols>
  <sheetData>
    <row r="1" spans="2:12" ht="15.75" thickBot="1" x14ac:dyDescent="0.3"/>
    <row r="2" spans="2:12" ht="16.5" thickTop="1" thickBot="1" x14ac:dyDescent="0.3">
      <c r="B2" s="1" t="s">
        <v>19</v>
      </c>
      <c r="C2" s="19" t="s">
        <v>20</v>
      </c>
    </row>
    <row r="3" spans="2:12" ht="15.75" thickTop="1" x14ac:dyDescent="0.25"/>
    <row r="4" spans="2:12" x14ac:dyDescent="0.25">
      <c r="D4" s="20" t="s">
        <v>1</v>
      </c>
      <c r="E4" s="20" t="s">
        <v>3</v>
      </c>
      <c r="F4" s="20" t="s">
        <v>4</v>
      </c>
      <c r="G4" s="20" t="s">
        <v>6</v>
      </c>
      <c r="I4" s="20" t="s">
        <v>2</v>
      </c>
      <c r="J4" s="20" t="s">
        <v>5</v>
      </c>
      <c r="K4" s="20" t="s">
        <v>7</v>
      </c>
      <c r="L4" s="20" t="s">
        <v>8</v>
      </c>
    </row>
    <row r="5" spans="2:12" x14ac:dyDescent="0.25">
      <c r="C5" s="21"/>
      <c r="D5" s="22" t="s">
        <v>21</v>
      </c>
      <c r="E5" s="22"/>
      <c r="F5" s="22"/>
      <c r="G5" s="22"/>
      <c r="H5" s="23" t="s">
        <v>22</v>
      </c>
      <c r="I5" s="22" t="s">
        <v>23</v>
      </c>
      <c r="J5" s="22"/>
      <c r="K5" s="22"/>
      <c r="L5" s="22"/>
    </row>
    <row r="6" spans="2:12" x14ac:dyDescent="0.25">
      <c r="C6" s="24" t="s">
        <v>24</v>
      </c>
      <c r="D6" s="25" t="s">
        <v>25</v>
      </c>
      <c r="E6" s="25" t="s">
        <v>26</v>
      </c>
      <c r="F6" s="25" t="s">
        <v>27</v>
      </c>
      <c r="G6" s="25" t="s">
        <v>28</v>
      </c>
      <c r="H6" s="23"/>
      <c r="I6" s="25" t="s">
        <v>25</v>
      </c>
      <c r="J6" s="25" t="s">
        <v>26</v>
      </c>
      <c r="K6" s="25" t="s">
        <v>27</v>
      </c>
      <c r="L6" s="25" t="s">
        <v>28</v>
      </c>
    </row>
    <row r="7" spans="2:12" x14ac:dyDescent="0.25">
      <c r="B7" s="20" t="s">
        <v>29</v>
      </c>
      <c r="C7" s="26" t="str">
        <f>B7</f>
        <v>Cooling</v>
      </c>
      <c r="D7" s="31">
        <v>2.2168360794158772</v>
      </c>
      <c r="E7" s="31">
        <v>0.25540449317143543</v>
      </c>
      <c r="F7" s="31">
        <v>5.0647094094335821E-2</v>
      </c>
      <c r="G7" s="31">
        <v>0.55756021678249812</v>
      </c>
      <c r="H7" s="32"/>
      <c r="I7" s="31">
        <v>0.60805366384744286</v>
      </c>
      <c r="J7" s="31">
        <v>2.3262842416156958E-3</v>
      </c>
      <c r="K7" s="31">
        <v>4.0358511709110471E-2</v>
      </c>
      <c r="L7" s="31">
        <v>0.12309004693775495</v>
      </c>
    </row>
    <row r="8" spans="2:12" x14ac:dyDescent="0.25">
      <c r="B8" s="20" t="s">
        <v>30</v>
      </c>
      <c r="C8" s="27" t="str">
        <f t="shared" ref="C8:C17" si="0">B8</f>
        <v>Ventilation</v>
      </c>
      <c r="D8" s="33">
        <v>0.27997512470423458</v>
      </c>
      <c r="E8" s="33">
        <v>1.7457009007430115E-2</v>
      </c>
      <c r="F8" s="33">
        <v>3.3839136708830896E-2</v>
      </c>
      <c r="G8" s="33">
        <v>6.1733868937164517E-2</v>
      </c>
      <c r="H8" s="34"/>
      <c r="I8" s="33">
        <v>0.15359011740236223</v>
      </c>
      <c r="J8" s="33">
        <v>4.7119596136946523E-3</v>
      </c>
      <c r="K8" s="33">
        <v>3.5289008073352619E-2</v>
      </c>
      <c r="L8" s="33">
        <v>3.9039296741638037E-2</v>
      </c>
    </row>
    <row r="9" spans="2:12" x14ac:dyDescent="0.25">
      <c r="B9" s="20" t="s">
        <v>31</v>
      </c>
      <c r="C9" s="28" t="str">
        <f t="shared" si="0"/>
        <v>Water Heating</v>
      </c>
      <c r="D9" s="35">
        <v>5.5525281848168073E-2</v>
      </c>
      <c r="E9" s="35">
        <v>2.9598901801096882E-3</v>
      </c>
      <c r="F9" s="35">
        <v>1.0415550932854602E-2</v>
      </c>
      <c r="G9" s="35">
        <v>1.1692566336340597E-2</v>
      </c>
      <c r="H9" s="32"/>
      <c r="I9" s="35">
        <v>1.4424092333480696</v>
      </c>
      <c r="J9" s="35">
        <v>1.9820542959082883E-3</v>
      </c>
      <c r="K9" s="35">
        <v>1.7552997944134768E-2</v>
      </c>
      <c r="L9" s="35">
        <v>6.5660112247625302E-2</v>
      </c>
    </row>
    <row r="10" spans="2:12" x14ac:dyDescent="0.25">
      <c r="B10" s="20" t="s">
        <v>32</v>
      </c>
      <c r="C10" s="27" t="str">
        <f t="shared" si="0"/>
        <v>Interior Lighting</v>
      </c>
      <c r="D10" s="33">
        <v>6.7235477786273173E-2</v>
      </c>
      <c r="E10" s="33">
        <v>0.42953444413554676</v>
      </c>
      <c r="F10" s="33">
        <v>9.8934886138508302E-3</v>
      </c>
      <c r="G10" s="33">
        <v>4.2996665445892507E-2</v>
      </c>
      <c r="H10" s="34"/>
      <c r="I10" s="33">
        <v>1.5813284025991627</v>
      </c>
      <c r="J10" s="33">
        <v>0.18941850727020546</v>
      </c>
      <c r="K10" s="33">
        <v>2.3534141507393788E-2</v>
      </c>
      <c r="L10" s="33">
        <v>5.8045192193100052E-2</v>
      </c>
    </row>
    <row r="11" spans="2:12" x14ac:dyDescent="0.25">
      <c r="B11" s="20" t="s">
        <v>33</v>
      </c>
      <c r="C11" s="28" t="str">
        <f t="shared" si="0"/>
        <v>Exterior Lighting</v>
      </c>
      <c r="D11" s="35">
        <v>2.7701694706918325E-2</v>
      </c>
      <c r="E11" s="35">
        <v>5.4322498170245398E-2</v>
      </c>
      <c r="F11" s="35">
        <v>5.9451722402958521E-3</v>
      </c>
      <c r="G11" s="35">
        <v>1.3037596561301002E-2</v>
      </c>
      <c r="H11" s="32"/>
      <c r="I11" s="35">
        <v>0.22405156822328612</v>
      </c>
      <c r="J11" s="35">
        <v>8.7380908851298414E-2</v>
      </c>
      <c r="K11" s="35">
        <v>5.1245419423128474E-3</v>
      </c>
      <c r="L11" s="35">
        <v>6.950687118509398E-2</v>
      </c>
    </row>
    <row r="12" spans="2:12" x14ac:dyDescent="0.25">
      <c r="B12" s="20" t="s">
        <v>34</v>
      </c>
      <c r="C12" s="27" t="s">
        <v>35</v>
      </c>
      <c r="D12" s="33">
        <v>9.380926151097627E-3</v>
      </c>
      <c r="E12" s="33">
        <v>1.0354905008660693E-2</v>
      </c>
      <c r="F12" s="33">
        <v>2.4574595641545689E-2</v>
      </c>
      <c r="G12" s="33">
        <v>3.5912963856486679E-2</v>
      </c>
      <c r="H12" s="34"/>
      <c r="I12" s="33">
        <v>0.2377783497405295</v>
      </c>
      <c r="J12" s="33">
        <v>3.295731036559104E-4</v>
      </c>
      <c r="K12" s="33">
        <v>3.9303520952154607E-2</v>
      </c>
      <c r="L12" s="33">
        <v>0.55283561292113736</v>
      </c>
    </row>
    <row r="13" spans="2:12" x14ac:dyDescent="0.25">
      <c r="B13" s="20" t="s">
        <v>36</v>
      </c>
      <c r="C13" s="28" t="s">
        <v>37</v>
      </c>
      <c r="D13" s="35">
        <v>3.7537620571376239E-2</v>
      </c>
      <c r="E13" s="35">
        <v>1.0514552487054509E-4</v>
      </c>
      <c r="F13" s="35">
        <v>2.3473086222018598E-4</v>
      </c>
      <c r="G13" s="35">
        <v>1.6387816458079105E-2</v>
      </c>
      <c r="H13" s="32"/>
      <c r="I13" s="35">
        <v>0.36093837625918263</v>
      </c>
      <c r="J13" s="35">
        <v>1.5545863036652096E-2</v>
      </c>
      <c r="K13" s="35">
        <v>5.6706943451634663E-2</v>
      </c>
      <c r="L13" s="35">
        <v>9.6018251353693893E-2</v>
      </c>
    </row>
    <row r="14" spans="2:12" x14ac:dyDescent="0.25">
      <c r="B14" s="20" t="s">
        <v>38</v>
      </c>
      <c r="C14" s="27" t="str">
        <f t="shared" si="0"/>
        <v>Electronics</v>
      </c>
      <c r="D14" s="33">
        <v>0.11483424921180244</v>
      </c>
      <c r="E14" s="33">
        <v>2.1957644138129381E-3</v>
      </c>
      <c r="F14" s="33">
        <v>5.0252642562492343E-3</v>
      </c>
      <c r="G14" s="33">
        <v>1.1955956561080189E-3</v>
      </c>
      <c r="H14" s="34"/>
      <c r="I14" s="33">
        <v>9.6803667515956746E-2</v>
      </c>
      <c r="J14" s="33">
        <v>1.011959293308136E-3</v>
      </c>
      <c r="K14" s="33">
        <v>5.3265799314311017E-2</v>
      </c>
      <c r="L14" s="33">
        <v>1.6790926702201149E-2</v>
      </c>
    </row>
    <row r="15" spans="2:12" hidden="1" x14ac:dyDescent="0.25">
      <c r="B15" s="20" t="s">
        <v>39</v>
      </c>
      <c r="C15" s="28" t="str">
        <f>C14</f>
        <v>Electronics</v>
      </c>
      <c r="D15" s="35">
        <v>5.8409383448647266E-3</v>
      </c>
      <c r="E15" s="35">
        <v>0</v>
      </c>
      <c r="F15" s="35">
        <v>0</v>
      </c>
      <c r="G15" s="35">
        <v>2.259870116770302E-3</v>
      </c>
      <c r="H15" s="32"/>
      <c r="I15" s="35">
        <v>0.15575575955896365</v>
      </c>
      <c r="J15" s="35">
        <v>7.8400455522938048E-3</v>
      </c>
      <c r="K15" s="35">
        <v>8.6957822954486052E-5</v>
      </c>
      <c r="L15" s="35">
        <v>1.1113757397072486E-2</v>
      </c>
    </row>
    <row r="16" spans="2:12" x14ac:dyDescent="0.25">
      <c r="B16" s="20" t="s">
        <v>40</v>
      </c>
      <c r="C16" s="27" t="str">
        <f>B16</f>
        <v>Food Preparation</v>
      </c>
      <c r="D16" s="33">
        <v>9.4282950355494242E-3</v>
      </c>
      <c r="E16" s="33">
        <v>1.3657875735068146E-3</v>
      </c>
      <c r="F16" s="33">
        <v>0</v>
      </c>
      <c r="G16" s="33">
        <v>2.3411359172890092E-5</v>
      </c>
      <c r="H16" s="34"/>
      <c r="I16" s="33">
        <v>6.3223580235185137E-2</v>
      </c>
      <c r="J16" s="33">
        <v>1.9829943401079128E-3</v>
      </c>
      <c r="K16" s="33">
        <v>6.4375800987121946E-7</v>
      </c>
      <c r="L16" s="33">
        <v>8.5158857440489324E-5</v>
      </c>
    </row>
    <row r="17" spans="2:12" x14ac:dyDescent="0.25">
      <c r="B17" s="20" t="s">
        <v>41</v>
      </c>
      <c r="C17" s="29" t="str">
        <f t="shared" si="0"/>
        <v>Miscellaneous</v>
      </c>
      <c r="D17" s="36">
        <v>3.5270672276163151E-2</v>
      </c>
      <c r="E17" s="36">
        <v>4.4290110418437126E-3</v>
      </c>
      <c r="F17" s="36">
        <v>1.0521418449734643E-2</v>
      </c>
      <c r="G17" s="36">
        <v>2.7829567588172652E-3</v>
      </c>
      <c r="H17" s="32"/>
      <c r="I17" s="36">
        <v>0.18622580260338514</v>
      </c>
      <c r="J17" s="36">
        <v>1.2497844895860622E-4</v>
      </c>
      <c r="K17" s="36">
        <v>5.5802480224451834E-2</v>
      </c>
      <c r="L17" s="36">
        <v>5.3632466221687498E-2</v>
      </c>
    </row>
    <row r="18" spans="2:12" x14ac:dyDescent="0.25">
      <c r="C18" s="1" t="s">
        <v>13</v>
      </c>
      <c r="D18" s="30">
        <f>SUM(D7:D17)</f>
        <v>2.8595663600523258</v>
      </c>
      <c r="E18" s="30">
        <f>SUM(E7:E17)</f>
        <v>0.77812894822746204</v>
      </c>
      <c r="F18" s="30">
        <f>SUM(F7:F17)</f>
        <v>0.15109645179991776</v>
      </c>
      <c r="G18" s="30">
        <f>SUM(G7:G17)</f>
        <v>0.74558352826863106</v>
      </c>
      <c r="H18" s="23"/>
      <c r="I18" s="30">
        <f>SUM(I7:I17)</f>
        <v>5.1101585213335268</v>
      </c>
      <c r="J18" s="30">
        <f>SUM(J7:J17)</f>
        <v>0.31265512804769896</v>
      </c>
      <c r="K18" s="30">
        <f>SUM(K7:K17)</f>
        <v>0.32702554669982092</v>
      </c>
      <c r="L18" s="30">
        <f>SUM(L7:L17)</f>
        <v>1.0858176927584451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End Use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Fuong</dc:creator>
  <cp:lastModifiedBy>Nguyen, Fuong</cp:lastModifiedBy>
  <dcterms:created xsi:type="dcterms:W3CDTF">2021-09-14T23:15:52Z</dcterms:created>
  <dcterms:modified xsi:type="dcterms:W3CDTF">2021-11-03T17:55:40Z</dcterms:modified>
</cp:coreProperties>
</file>